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1835" tabRatio="870" activeTab="0"/>
  </bookViews>
  <sheets>
    <sheet name="Guidelines and Conditions" sheetId="1" r:id="rId1"/>
    <sheet name="READ ME How to use this file" sheetId="2" r:id="rId2"/>
    <sheet name="Opinion Statement (Inst)" sheetId="3" r:id="rId3"/>
    <sheet name="Opinion Statement (Aviation)" sheetId="4" r:id="rId4"/>
    <sheet name="Opinion Statement (CORSIA)" sheetId="5" r:id="rId5"/>
    <sheet name="Annex 1 - Findings" sheetId="6" r:id="rId6"/>
    <sheet name="Annex 2 - basis of work (Inst)" sheetId="7" r:id="rId7"/>
    <sheet name="Annex 2 - basis of work (Avi)" sheetId="8" r:id="rId8"/>
    <sheet name="Annex 3 - Changes " sheetId="9" r:id="rId9"/>
    <sheet name="Accounting" sheetId="10" r:id="rId10"/>
    <sheet name="EUwideConstants" sheetId="11" state="hidden" r:id="rId11"/>
    <sheet name="MSParameters" sheetId="12" state="hidden" r:id="rId12"/>
    <sheet name="Translations" sheetId="13" state="hidden" r:id="rId13"/>
    <sheet name="VersionDocumentation" sheetId="14" state="hidden" r:id="rId14"/>
  </sheets>
  <definedNames>
    <definedName name="_xlnm._FilterDatabase" localSheetId="12" hidden="1">'Translations'!$A$1:$B$393</definedName>
    <definedName name="accreditedcertified">'EUwideConstants'!$A$63:$A$64</definedName>
    <definedName name="Annex1Activities">'EUwideConstants'!$A$2:$A$29</definedName>
    <definedName name="Approvedmethodologies">'EUwideConstants'!$A$32:$A$37</definedName>
    <definedName name="aviationreporttype">'EUwideConstants'!$A$102:$A$103</definedName>
    <definedName name="B1q26">'Translations'!$B$144</definedName>
    <definedName name="Category">'EUwideConstants'!$A$67:$A$69</definedName>
    <definedName name="CompetentAuthority">'MSParameters'!$A$15:$A$20</definedName>
    <definedName name="conductaccredited">'MSParameters'!$A$6:$A$11</definedName>
    <definedName name="MaterialityEUETS">'EUwideConstants'!$A$129</definedName>
    <definedName name="MaterialitySeparately">'EUwideConstants'!$A$131</definedName>
    <definedName name="MaterialitySum">'EUwideConstants'!$A$130</definedName>
    <definedName name="MaterialitySwiss">'EUwideConstants'!$A$132</definedName>
    <definedName name="materialitythreshold">'EUwideConstants'!$A$106:$A$109</definedName>
    <definedName name="NameMissing">'EUwideConstants'!$A$122</definedName>
    <definedName name="No">'EUwideConstants'!$A$60</definedName>
    <definedName name="PrinciplesCompliance">'EUwideConstants'!$A$51:$A$52</definedName>
    <definedName name="PrinciplesCompliance2">'EUwideConstants'!$A$55:$A$56</definedName>
    <definedName name="PriniciplesCompliance2">'EUwideConstants'!$A$55:$A$56</definedName>
    <definedName name="_xlnm.Print_Area" localSheetId="7">'Annex 2 - basis of work (Avi)'!$A$1:$C$45</definedName>
    <definedName name="_xlnm.Print_Area" localSheetId="6">'Annex 2 - basis of work (Inst)'!$A$1:$C$46</definedName>
    <definedName name="_xlnm.Print_Area" localSheetId="0">'Guidelines and Conditions'!$A$1:$I$58</definedName>
    <definedName name="_xlnm.Print_Area" localSheetId="3">'Opinion Statement (Aviation)'!$A$2:$C$214</definedName>
    <definedName name="_xlnm.Print_Area" localSheetId="4">'Opinion Statement (CORSIA)'!$A$2:$C$148</definedName>
    <definedName name="_xlnm.Print_Area" localSheetId="2">'Opinion Statement (Inst)'!$A$2:$B$120</definedName>
    <definedName name="_xlnm.Print_Area" localSheetId="1">'READ ME How to use this file'!$A$1:$C$20</definedName>
    <definedName name="ReportingScope">'EUwideConstants'!$A$125:$A$126</definedName>
    <definedName name="reportingyear">'EUwideConstants'!$A$76:$A$85</definedName>
    <definedName name="RulesCompliance">'EUwideConstants'!$A$36:$A$37</definedName>
    <definedName name="Rulescompliance2">'EUwideConstants'!$A$41:$A$43</definedName>
    <definedName name="rulescompliance3">'EUwideConstants'!$A$46:$A$48</definedName>
    <definedName name="RulescomplianceTKM">'EUwideConstants'!$A$112:$A$114</definedName>
    <definedName name="SchemeType">'EUwideConstants'!$A$93:$A$99</definedName>
    <definedName name="SchemeTypeAviation">'EUwideConstants'!$A$93:$A$98</definedName>
    <definedName name="SelectYesNo">'EUwideConstants'!$A$117:$A$119</definedName>
    <definedName name="Signed_on_behalf_of">'EUwideConstants'!$A$140</definedName>
    <definedName name="sitevisit">'EUwideConstants'!$A$32:$A$33</definedName>
    <definedName name="smallemitterderogations">'EUwideConstants'!$A$88:$A$90</definedName>
    <definedName name="smalllowemitter">'EUwideConstants'!$A$72:$A$73</definedName>
    <definedName name="VOS_A">'EUwideConstants'!$A$135</definedName>
    <definedName name="VOS_AandC">'EUwideConstants'!$A$137</definedName>
    <definedName name="VOS_B">'EUwideConstants'!$A$136</definedName>
    <definedName name="VOS_C">'EUwideConstants'!$A$138</definedName>
    <definedName name="Yes">'EUwideConstants'!$A$59</definedName>
    <definedName name="yesno">'EUwideConstants'!$A$59:$A$60</definedName>
    <definedName name="Z_3EE4370E_84AC_4220_AECA_2B19C5F3775F_.wvu.FilterData" localSheetId="10" hidden="1">'EUwideConstants'!$A$76:$A$85</definedName>
    <definedName name="Z_3EE4370E_84AC_4220_AECA_2B19C5F3775F_.wvu.PrintArea" localSheetId="0" hidden="1">'Guidelines and Conditions'!$C$12:$D$56</definedName>
    <definedName name="Z_3EE4370E_84AC_4220_AECA_2B19C5F3775F_.wvu.Rows" localSheetId="7" hidden="1">'Annex 2 - basis of work (Avi)'!$46:$48</definedName>
    <definedName name="Z_3EE4370E_84AC_4220_AECA_2B19C5F3775F_.wvu.Rows" localSheetId="6" hidden="1">'Annex 2 - basis of work (Inst)'!$47:$47</definedName>
    <definedName name="Z_3EE4370E_84AC_4220_AECA_2B19C5F3775F_.wvu.Rows" localSheetId="3" hidden="1">'Opinion Statement (Aviation)'!#REF!,'Opinion Statement (Aviation)'!#REF!</definedName>
    <definedName name="Z_3EE4370E_84AC_4220_AECA_2B19C5F3775F_.wvu.Rows" localSheetId="4" hidden="1">'Opinion Statement (CORSIA)'!#REF!,'Opinion Statement (CORSIA)'!#REF!</definedName>
    <definedName name="Z_3EE4370E_84AC_4220_AECA_2B19C5F3775F_.wvu.Rows" localSheetId="2" hidden="1">'Opinion Statement (Inst)'!#REF!,'Opinion Statement (Inst)'!#REF!</definedName>
    <definedName name="Z_A54031ED_59E9_4190_9F48_094FDC80E5C8_.wvu.FilterData" localSheetId="10" hidden="1">'EUwideConstants'!$A$76:$A$85</definedName>
    <definedName name="Z_A54031ED_59E9_4190_9F48_094FDC80E5C8_.wvu.PrintArea" localSheetId="0" hidden="1">'Guidelines and Conditions'!$C$12:$D$56</definedName>
    <definedName name="Z_A54031ED_59E9_4190_9F48_094FDC80E5C8_.wvu.Rows" localSheetId="7" hidden="1">'Annex 2 - basis of work (Avi)'!$46:$48</definedName>
    <definedName name="Z_A54031ED_59E9_4190_9F48_094FDC80E5C8_.wvu.Rows" localSheetId="6" hidden="1">'Annex 2 - basis of work (Inst)'!$47:$47</definedName>
    <definedName name="Z_A54031ED_59E9_4190_9F48_094FDC80E5C8_.wvu.Rows" localSheetId="3" hidden="1">'Opinion Statement (Aviation)'!#REF!,'Opinion Statement (Aviation)'!#REF!</definedName>
    <definedName name="Z_A54031ED_59E9_4190_9F48_094FDC80E5C8_.wvu.Rows" localSheetId="4" hidden="1">'Opinion Statement (CORSIA)'!#REF!,'Opinion Statement (CORSIA)'!#REF!</definedName>
    <definedName name="Z_A54031ED_59E9_4190_9F48_094FDC80E5C8_.wvu.Rows" localSheetId="2" hidden="1">'Opinion Statement (Inst)'!#REF!,'Opinion Statement (Inst)'!#REF!</definedName>
  </definedNames>
  <calcPr fullCalcOnLoad="1"/>
</workbook>
</file>

<file path=xl/comments11.xml><?xml version="1.0" encoding="utf-8"?>
<comments xmlns="http://schemas.openxmlformats.org/spreadsheetml/2006/main">
  <authors>
    <author>Fallmann Hubert</author>
  </authors>
  <commentList>
    <comment ref="A59" authorId="0">
      <text>
        <r>
          <rPr>
            <b/>
            <sz val="9"/>
            <rFont val="Segoe UI"/>
            <family val="2"/>
          </rPr>
          <t>Fallmann Hubert:</t>
        </r>
        <r>
          <rPr>
            <sz val="9"/>
            <rFont val="Segoe UI"/>
            <family val="2"/>
          </rPr>
          <t xml:space="preserve">
Used as constant on ist own "Yes"</t>
        </r>
      </text>
    </comment>
    <comment ref="A60" authorId="0">
      <text>
        <r>
          <rPr>
            <b/>
            <sz val="9"/>
            <rFont val="Segoe UI"/>
            <family val="2"/>
          </rPr>
          <t>Fallmann Hubert:</t>
        </r>
        <r>
          <rPr>
            <sz val="9"/>
            <rFont val="Segoe UI"/>
            <family val="2"/>
          </rPr>
          <t xml:space="preserve">
Used as a constant on ist own "No"</t>
        </r>
      </text>
    </comment>
  </commentList>
</comments>
</file>

<file path=xl/comments12.xml><?xml version="1.0" encoding="utf-8"?>
<comments xmlns="http://schemas.openxmlformats.org/spreadsheetml/2006/main">
  <authors>
    <author>Hubert Fallmann</author>
  </authors>
  <commentList>
    <comment ref="A14" authorId="0">
      <text>
        <r>
          <rPr>
            <b/>
            <sz val="8"/>
            <color indexed="8"/>
            <rFont val="Tahoma"/>
            <family val="2"/>
          </rPr>
          <t>For Member States:</t>
        </r>
        <r>
          <rPr>
            <sz val="8"/>
            <color indexed="8"/>
            <rFont val="Tahoma"/>
            <family val="2"/>
          </rPr>
          <t xml:space="preserve">
</t>
        </r>
        <r>
          <rPr>
            <sz val="8"/>
            <color indexed="8"/>
            <rFont val="Tahoma"/>
            <family val="2"/>
          </rPr>
          <t xml:space="preserve">If you make adaptations to this file, please list your Competent Authorities below the "Please select".
</t>
        </r>
      </text>
    </comment>
  </commentList>
</comments>
</file>

<file path=xl/sharedStrings.xml><?xml version="1.0" encoding="utf-8"?>
<sst xmlns="http://schemas.openxmlformats.org/spreadsheetml/2006/main" count="1497" uniqueCount="1311">
  <si>
    <t>&lt;insert the name of the file containing the emissions report, including date and version number&gt; This should be the name of the electronic file which should contain a date and version number in the file naming convention</t>
  </si>
  <si>
    <t>If no, because.......</t>
  </si>
  <si>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</si>
  <si>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</si>
  <si>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</si>
  <si>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</si>
  <si>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</si>
  <si>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</si>
  <si>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</si>
  <si>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</si>
  <si>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</si>
  <si>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</si>
  <si>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</si>
  <si>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</si>
  <si>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</si>
  <si>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</si>
  <si>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</si>
  <si>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</si>
  <si>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</si>
  <si>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</si>
  <si>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</si>
  <si>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</si>
  <si>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</si>
  <si>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</si>
  <si>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</si>
  <si>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</si>
  <si>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</si>
  <si>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Annex 1 : FINDINGS</t>
  </si>
  <si>
    <t>Annex 2 : BASIS OF WORK</t>
  </si>
  <si>
    <t>Rules etc of the EU ETS</t>
  </si>
  <si>
    <t>Annex 2 - Further information of relevance to the Opinion</t>
  </si>
  <si>
    <t>&lt; insert figures only&gt;</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</si>
  <si>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</si>
  <si>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</si>
  <si>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</si>
  <si>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</si>
  <si>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</si>
  <si>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</si>
  <si>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</si>
  <si>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</si>
  <si>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</si>
  <si>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</si>
  <si>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</si>
  <si>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</si>
  <si>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</si>
  <si>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</si>
  <si>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</si>
  <si>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</si>
  <si>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</si>
  <si>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</si>
  <si>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</si>
  <si>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</si>
  <si>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</si>
  <si>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</si>
  <si>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</si>
  <si>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</si>
  <si>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</si>
  <si>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</si>
  <si>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</si>
  <si>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</si>
  <si>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</si>
  <si>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</si>
  <si>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</si>
  <si>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</si>
  <si>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</si>
  <si>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</si>
  <si>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</si>
  <si>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</si>
  <si>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</si>
  <si>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</si>
  <si>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</si>
  <si>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</si>
  <si>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</si>
  <si>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</si>
  <si>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</si>
  <si>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</si>
  <si>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</si>
  <si>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</si>
  <si>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</si>
  <si>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</si>
  <si>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</si>
  <si>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</si>
  <si>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</si>
  <si>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</si>
  <si>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</si>
  <si>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</si>
  <si>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</si>
  <si>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</si>
  <si>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</si>
  <si>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</si>
  <si>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</si>
  <si>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</si>
  <si>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</si>
  <si>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</si>
  <si>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</si>
  <si>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</si>
  <si>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</si>
  <si>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</si>
  <si>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</si>
  <si>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</si>
  <si>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</si>
  <si>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</si>
  <si>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</si>
  <si>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</si>
  <si>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</si>
  <si>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</si>
  <si>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</si>
  <si>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</si>
  <si>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</si>
  <si>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</si>
  <si>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</si>
  <si>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</si>
  <si>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</si>
  <si>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</si>
  <si>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</si>
  <si>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</si>
  <si>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Type of report:</t>
  </si>
  <si>
    <t>Annual emissions report</t>
  </si>
  <si>
    <t>Tonne-km report</t>
  </si>
  <si>
    <t>see Annex 1</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</si>
  <si>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</si>
  <si>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</si>
  <si>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</si>
  <si>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</si>
  <si>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</si>
  <si>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</si>
  <si>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</si>
  <si>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</si>
  <si>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Name of Installation:</t>
  </si>
  <si>
    <t>Date of Emissions Report:</t>
  </si>
  <si>
    <t>Date(s) of visit(s):</t>
  </si>
  <si>
    <t>Number of days on-site:</t>
  </si>
  <si>
    <t>Changes etc. identified and not reported to the Competent Authority/included in updated MP:</t>
  </si>
  <si>
    <t>Comparability over time:</t>
  </si>
  <si>
    <t>Name of verifier:</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</si>
  <si>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</si>
  <si>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</si>
  <si>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</si>
  <si>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</si>
  <si>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</si>
  <si>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</si>
  <si>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</si>
  <si>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</si>
  <si>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</si>
  <si>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</si>
  <si>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</si>
  <si>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</si>
  <si>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</si>
  <si>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</si>
  <si>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</si>
  <si>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</si>
  <si>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Number of days for site visit:</t>
  </si>
  <si>
    <t>Name of EU ETS (lead) auditor(s) and technical experts undertaking site visit(s):</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</si>
  <si>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</si>
  <si>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</si>
  <si>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</si>
  <si>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</si>
  <si>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</si>
  <si>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</si>
  <si>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</si>
  <si>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</si>
  <si>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</si>
  <si>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</si>
  <si>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</si>
  <si>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</si>
  <si>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</si>
  <si>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</si>
  <si>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</si>
  <si>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</si>
  <si>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</si>
  <si>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</si>
  <si>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</si>
  <si>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</si>
  <si>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</si>
  <si>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</si>
  <si>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</si>
  <si>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</si>
  <si>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</si>
  <si>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</si>
  <si>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</si>
  <si>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</si>
  <si>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</si>
  <si>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</si>
  <si>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</si>
  <si>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</si>
  <si>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</si>
  <si>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</si>
  <si>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</si>
  <si>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http://eur-lex.europa.eu/en/index.htm</t>
  </si>
  <si>
    <t>-</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</si>
  <si>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</si>
  <si>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</si>
  <si>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</si>
  <si>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</si>
  <si>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</si>
  <si>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</si>
  <si>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</si>
  <si>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</si>
  <si>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</si>
  <si>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</si>
  <si>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</si>
  <si>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</si>
  <si>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</si>
  <si>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</si>
  <si>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</si>
  <si>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</si>
  <si>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</si>
  <si>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</si>
  <si>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</si>
  <si>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</si>
  <si>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</si>
  <si>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</si>
  <si>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</si>
  <si>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</si>
  <si>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</si>
  <si>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</si>
  <si>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</si>
  <si>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</si>
  <si>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</si>
  <si>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</si>
  <si>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</si>
  <si>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</si>
  <si>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</si>
  <si>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</si>
  <si>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</si>
  <si>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</si>
  <si>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</si>
  <si>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</si>
  <si>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</si>
  <si>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</si>
  <si>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</si>
  <si>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</si>
  <si>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</si>
  <si>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</si>
  <si>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</si>
  <si>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</si>
  <si>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</si>
  <si>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</si>
  <si>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</si>
  <si>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</si>
  <si>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</si>
  <si>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</si>
  <si>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</si>
  <si>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</si>
  <si>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</si>
  <si>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</si>
  <si>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</si>
  <si>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</si>
  <si>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</si>
  <si>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</si>
  <si>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</si>
  <si>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</si>
  <si>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</si>
  <si>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</si>
  <si>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</si>
  <si>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</si>
  <si>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</si>
  <si>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</si>
  <si>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</si>
  <si>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</si>
  <si>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</si>
  <si>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</si>
  <si>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</si>
  <si>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</si>
  <si>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</si>
  <si>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</si>
  <si>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</si>
  <si>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</si>
  <si>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</si>
  <si>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</si>
  <si>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</si>
  <si>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</si>
  <si>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</si>
  <si>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</si>
  <si>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</si>
  <si>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</si>
  <si>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</si>
  <si>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</si>
  <si>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</si>
  <si>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Opinion Statement (installation)</t>
  </si>
  <si>
    <t>Opinion Statement (aviation)</t>
  </si>
  <si>
    <t>no</t>
  </si>
  <si>
    <t>-- select --</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</si>
  <si>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</si>
  <si>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</si>
  <si>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</si>
  <si>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</si>
  <si>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</si>
  <si>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</si>
  <si>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</si>
  <si>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</si>
  <si>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</si>
  <si>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</si>
  <si>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</si>
  <si>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</si>
  <si>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</si>
  <si>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</si>
  <si>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</si>
  <si>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</si>
  <si>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</si>
  <si>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</si>
  <si>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</si>
  <si>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</si>
  <si>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</si>
  <si>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</si>
  <si>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</si>
  <si>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</si>
  <si>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</si>
  <si>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</si>
  <si>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</si>
  <si>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</si>
  <si>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</si>
  <si>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</si>
  <si>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</si>
  <si>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</si>
  <si>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</si>
  <si>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</si>
  <si>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</si>
  <si>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</si>
  <si>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</si>
  <si>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</si>
  <si>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</si>
  <si>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</si>
  <si>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</si>
  <si>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</si>
  <si>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</si>
  <si>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</si>
  <si>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</si>
  <si>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</si>
  <si>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</si>
  <si>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</si>
  <si>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</si>
  <si>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</si>
  <si>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</si>
  <si>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</si>
  <si>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</si>
  <si>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</si>
  <si>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</si>
  <si>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</si>
  <si>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</si>
  <si>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</si>
  <si>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</si>
  <si>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</si>
  <si>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</si>
  <si>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</si>
  <si>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</si>
  <si>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</si>
  <si>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</si>
  <si>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</si>
  <si>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</si>
  <si>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</si>
  <si>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</si>
  <si>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</si>
  <si>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</si>
  <si>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</si>
  <si>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</si>
  <si>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</si>
  <si>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</si>
  <si>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</si>
  <si>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</si>
  <si>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</si>
  <si>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</si>
  <si>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</si>
  <si>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</si>
  <si>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</si>
  <si>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</si>
  <si>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</si>
  <si>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</si>
  <si>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</si>
  <si>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</si>
  <si>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</si>
  <si>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</si>
  <si>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</si>
  <si>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</si>
  <si>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</si>
  <si>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</si>
  <si>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</si>
  <si>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</si>
  <si>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</si>
  <si>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</si>
  <si>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</si>
  <si>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</si>
  <si>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</si>
  <si>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</si>
  <si>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</si>
  <si>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</si>
  <si>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</si>
  <si>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</si>
  <si>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</si>
  <si>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</si>
  <si>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</si>
  <si>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</si>
  <si>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</si>
  <si>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</si>
  <si>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</si>
  <si>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</si>
  <si>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</si>
  <si>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</si>
  <si>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</si>
  <si>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</si>
  <si>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</si>
  <si>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</si>
  <si>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</si>
  <si>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</si>
  <si>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</si>
  <si>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</si>
  <si>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</si>
  <si>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</si>
  <si>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</si>
  <si>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</si>
  <si>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</si>
  <si>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</si>
  <si>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</si>
  <si>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</si>
  <si>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</si>
  <si>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</si>
  <si>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</si>
  <si>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</si>
  <si>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</si>
  <si>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</si>
  <si>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</si>
  <si>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</si>
  <si>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</si>
  <si>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</si>
  <si>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</si>
  <si>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</si>
  <si>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</si>
  <si>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</si>
  <si>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</si>
  <si>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</si>
  <si>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</si>
  <si>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</si>
  <si>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</si>
  <si>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</si>
  <si>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</si>
  <si>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</si>
  <si>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</si>
  <si>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</si>
  <si>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</si>
  <si>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</si>
  <si>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</si>
  <si>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</si>
  <si>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</si>
  <si>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</si>
  <si>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</si>
  <si>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</si>
  <si>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</si>
  <si>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</si>
  <si>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</si>
  <si>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</si>
  <si>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</si>
  <si>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</si>
  <si>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</si>
  <si>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</si>
  <si>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</si>
  <si>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</si>
  <si>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</si>
  <si>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</si>
  <si>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</si>
  <si>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</si>
  <si>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</si>
  <si>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</si>
  <si>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IS</t>
  </si>
  <si>
    <t>is</t>
  </si>
  <si>
    <t>Reference filename:</t>
  </si>
  <si>
    <t>Language version:</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</si>
  <si>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</si>
  <si>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</si>
  <si>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</si>
  <si>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</si>
  <si>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</si>
  <si>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</si>
  <si>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</si>
  <si>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</si>
  <si>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</si>
  <si>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</si>
  <si>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</si>
  <si>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</si>
  <si>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</si>
  <si>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</si>
  <si>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</si>
  <si>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</si>
  <si>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</si>
  <si>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</si>
  <si>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</si>
  <si>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</si>
  <si>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</si>
  <si>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</si>
  <si>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</si>
  <si>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</si>
  <si>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</si>
  <si>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</si>
  <si>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</si>
  <si>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</si>
  <si>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</si>
  <si>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</si>
  <si>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</si>
  <si>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</si>
  <si>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</si>
  <si>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</si>
  <si>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</si>
  <si>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</si>
  <si>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</si>
  <si>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</si>
  <si>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</si>
  <si>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</si>
  <si>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</si>
  <si>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</si>
  <si>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</si>
  <si>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</si>
  <si>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</si>
  <si>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</si>
  <si>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</si>
  <si>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</si>
  <si>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</si>
  <si>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</si>
  <si>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</si>
  <si>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</si>
  <si>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</si>
  <si>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</si>
  <si>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</si>
  <si>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</si>
  <si>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</si>
  <si>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</si>
  <si>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</si>
  <si>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</si>
  <si>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</si>
  <si>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</si>
  <si>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reasons why the emissions report is not complete and state whether there are data gaps that have used an alternate methodology or simplified approach&gt;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</si>
  <si>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</si>
  <si>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</si>
  <si>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</si>
  <si>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</si>
  <si>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</si>
  <si>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</si>
  <si>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</si>
  <si>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 insert reasons why the rule is not complied with&gt;</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</si>
  <si>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</si>
  <si>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</si>
  <si>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</si>
  <si>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t>&lt;insert name&gt;</t>
  </si>
  <si>
    <r>
      <t xml:space="preserve">if no, </t>
    </r>
    <r>
      <rPr>
        <i/>
        <sz val="10"/>
        <color indexed="32"/>
        <rFont val="Arial"/>
        <family val="2"/>
      </rPr>
      <t>insert brief reasons why visit was not considered necessary</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</si>
  <si>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</si>
  <si>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</si>
  <si>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4) IAF MD 6:2014 International Accreditation Forum (IAF) Mandatory Document for the Application of ISO 14065:2013 (Issue 2, March 2014)</t>
  </si>
  <si>
    <t>Accredited</t>
  </si>
  <si>
    <t>Certified</t>
  </si>
  <si>
    <t>EU ETS Aviation</t>
  </si>
  <si>
    <t>Swiss ETS Aviation</t>
  </si>
  <si>
    <t>SCHEME DETAILS</t>
  </si>
  <si>
    <t>Flight exemption criteria met:</t>
  </si>
  <si>
    <t>COMPLIANCE WITH EU REGULATION ON A&amp;V</t>
  </si>
  <si>
    <t>SchemeType</t>
  </si>
  <si>
    <t>To verify the Operator's annual emissions to a reasonable level of assurance for the Annual Emissions Report (as summarised in the attached Opinion Statement) under the EU Emissions Trading System and to confirm compliance with approved monitoring requirements, approved monitoring plan and the EU Regulation on Monitoring and Reporting.</t>
  </si>
  <si>
    <t>Scheme:</t>
  </si>
  <si>
    <t>- issuing and varying applicable permits to Operators or Aircraft Operators</t>
  </si>
  <si>
    <t>- enforcing the requirements of the scheme rules as outlined in the Criteria below and any conditions of applicable permits;</t>
  </si>
  <si>
    <t xml:space="preserve">•   the Aircraft Operator is not complying with the scheme rules as outlined in the Criteria below, even if the monitoring plan is approved by the competent authority.                                                                                                                                                            </t>
  </si>
  <si>
    <t>•  improvements can be made to the Aircraft Operator's performance in monitoring and reporting of emissions and/or compliance with the approved monitoring plan and the scheme rules on monitoring and reporting as outlined in the Criteria below.</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</si>
  <si>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rules and principles of the relevant schemes, as outlined in the criteria reference documents below, and the Aircraft Operator's approved monitoring plan.  This also involved assessing where necessary estimates and judgements made by the Aircraft Operator in preparing the data and considering the overall adequacy of the presentation of the data in the Annual Emissions Report [Tonne-Kilometre report] and its potential for material misstatement.</t>
  </si>
  <si>
    <t>Scheme Criteria:</t>
  </si>
  <si>
    <t>Rules etc of the Swiss ETS</t>
  </si>
  <si>
    <t>To verify the Aircraft Operator's annual emissions [tonne-kilometre data] to a reasonable level of assurance for the Annual Emissions Report [Tonne-Kilometre Report] (as summarised in the attached Opinion Statement) under the scheme(s) listed above and to confirm compliance with the approved monitoring plan and the monitoring requirements and scheme rules as listed in the Criteria below.</t>
  </si>
  <si>
    <t>&lt; edit to show the relevant report being audited : annual or TKm&gt;</t>
  </si>
  <si>
    <t>&lt;please confirm that biofuels for aviation for which an emission factor of zero is claimed, meets the EU sustainability and GHG savings criteria. If zero rating is not claimed or if this concerns verification of tonne-kilometre data, enter N/A&gt;</t>
  </si>
  <si>
    <t>- enforcing the requirements of Regulation EU no. 2018/2066 on monitoring and reporting (MRR) and any conditions of applicable permits;</t>
  </si>
  <si>
    <t xml:space="preserve">•   the Operator  is not complying with  Regulation EU no. 2018/2066 on monitoring and reporting , even if the monitoring plan is approved by the competent authority.                                                                                                                                                            </t>
  </si>
  <si>
    <t>EU Legislation:</t>
  </si>
  <si>
    <t>Use of biofuels has been assessed in accordance with Article 29 of Directive 2018/2001/EC:</t>
  </si>
  <si>
    <t>•  improvements can be made to the Operator's performance in monitoring and reporting of emissions and/or compliance with the approved monitoring plan and Regulation EU no. 2018/2066 on monitoring and reporting.</t>
  </si>
  <si>
    <t>Materiality applied to EU ETS declared emissions</t>
  </si>
  <si>
    <t>Materiality applied separately to declared EU and Swiss emissions values</t>
  </si>
  <si>
    <t>Materiality applied to the combined sum of declared EU and Swiss emissions values</t>
  </si>
  <si>
    <t>Total combined emissions covered by ETS schemes tCO2e:</t>
  </si>
  <si>
    <t>Emissions data:</t>
  </si>
  <si>
    <t>&lt; auto message based on values inserted at line 27 tells verifier how to apply materiality level &gt;</t>
  </si>
  <si>
    <t>&lt; auto message based on values inserted at line 27 tells verifier which Verifier Opinion Statement (VOS) Option to apply &gt;</t>
  </si>
  <si>
    <t>Combined EU ETS and Swiss ETS Annual Reporting</t>
  </si>
  <si>
    <t>Ordinance on reduction of CO2 emissions: Chapter IV, section 3 met:</t>
  </si>
  <si>
    <t>If yes, was this part of site verification….</t>
  </si>
  <si>
    <t>Control activities are documented, implemented, maintained and effective to mitigate the inherent risks:
(EU ETS AVR Article 14(b))</t>
  </si>
  <si>
    <t>Data verification:
(EU ETS AVR Article 16)</t>
  </si>
  <si>
    <t>Procedures listed in monitoring plan are documented, implemented, maintained and effective to mitigate the inherent risks and control risks:
(EU ETS AVR Article 14(c))</t>
  </si>
  <si>
    <t>Correct application of monitoring methodology:
(EU ETS AVR Article 17)</t>
  </si>
  <si>
    <t>Verification of methods applied for missing data:
(EU ETS AVR Article 18)</t>
  </si>
  <si>
    <t>Uncertainty assessment:
(EU ETS AVR Article 19)</t>
  </si>
  <si>
    <t>Data verified in detail and back to source: 
(EU ETS AVR Article 14 &amp; Article 16(2)(g))</t>
  </si>
  <si>
    <t>Data verification:
(EU ETS AVR Article 16 (1),(2g),(2i))</t>
  </si>
  <si>
    <t>Consistency between reported data and 'mass &amp; balance' documentation:
(EU ETS AVR Article 16(2)(e))</t>
  </si>
  <si>
    <t>Consistency between aggregate fuel consumption and fuel purchase/supply data:
(EU ETS AVR Article 16(2)(f))</t>
  </si>
  <si>
    <t>Option A:</t>
  </si>
  <si>
    <t>Option B:</t>
  </si>
  <si>
    <t>Option C:</t>
  </si>
  <si>
    <t>Date of Opinion(s) :</t>
  </si>
  <si>
    <t xml:space="preserve">Accreditation/ Certification/ Registration number: </t>
  </si>
  <si>
    <t>Name of National AB or authority certifying the verifier:</t>
  </si>
  <si>
    <t>&lt; insert reasons why the rule is not complied with - Note Swiss exemption rules are slightly different to the EU rules&gt;</t>
  </si>
  <si>
    <t>The Accreditation and Verification Regulation (Commission Regulation (EU) No. 2018/2067 (hereinafter the "AVR"), defines further requirements for accreditation of verifiers and the verification of emission reports and tonne-kilometre reports.</t>
  </si>
  <si>
    <t>Gas/Diesel/Coal/HFO/etc….. &lt;please state which fuel type(s) apply to the Operator&gt; &lt; Please note that this line requires entry of a list of FUEL types (e.g. refinery fuel gas, coal etc) ONLY.  It is not required to list all individual EMISSIONS sources</t>
  </si>
  <si>
    <t>&lt; please ensure full titles etc are provided.  If more than one methodology (such as calculation or a combination of methodologies are being used) please clearly define which source streams relate to each methodology.&gt;</t>
  </si>
  <si>
    <t>&lt; state what type of factor is being used for the different types of fuels/materials (e.g. defaults/ activity-specific etc)&gt;</t>
  </si>
  <si>
    <t>Completeness of flights/data when compared to air traffic data e.g. Eurocontrol:
(EU ETS AVR Article 16(2)(d))</t>
  </si>
  <si>
    <t xml:space="preserve">&lt;Note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t>
  </si>
  <si>
    <t>Please note that for aircraft operators falling under the EU ETS and Swiss ETS the verification report is combined. Instructions on how to complete the sections in this combined report are included in the guidance in the opinion statement and KGN II.6 on verification report</t>
  </si>
  <si>
    <t>EU ETS Installation</t>
  </si>
  <si>
    <t>Both EU &amp; Swiss Aviation ETSs (combined data)</t>
  </si>
  <si>
    <t>Both EU &amp; Swiss Aviation ETSs (separate data)</t>
  </si>
  <si>
    <t>Phase 4 Verification Report</t>
  </si>
  <si>
    <t>VR P4</t>
  </si>
  <si>
    <t>Update for the EU:Swiss Linkage combined VOS</t>
  </si>
  <si>
    <t xml:space="preserve">This set should be selected by all verifiers where reporting covers the Swiss ETS
Note - check to ensure that the list is valid for Switzerland. </t>
  </si>
  <si>
    <t>&lt;Free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</si>
  <si>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 select the schemes below that are covered by this verification report. Respond to both lines&gt;</t>
  </si>
  <si>
    <t>Complete this Opinion section if the report is for a report that only covers EU ETS aviation emissions; OR The data for EU Aviation and Swiss Aviation are verified as separate sets of data</t>
  </si>
  <si>
    <t>Materiality applied to Swiss ETS declared emissions</t>
  </si>
  <si>
    <t>Date of written approval from Competent Authority for a virtual site visit:</t>
  </si>
  <si>
    <t>Cells in green will automatically calculate or give an auto message depending on the information given in other cells</t>
  </si>
  <si>
    <t xml:space="preserve">The EU and Switzerland have concluded an agreement linking their respective emission trading schemes. The agreement has entered into force on 1 January 2020. In line with the Agreement every aircraft operator is assigned to one administering Member State which is responsible for enforcing EU ETS and the Swiss ETS. To effectively manage the administration of EU ETS and the Swiss ETS a one-stop shop has been introduced. For that reason combined templates have been developed for the monitoring plan, the emisssion report and the verification report for aircraft operators falling under the EU ETS and Swiss ETS. </t>
  </si>
  <si>
    <t>&lt; please state which process source stream(s) apply to the installation&gt; Please note this line requires a high level comment on the process source of the emissions being reported (e.g. calcination of lime/ waste gas scrubbing/ etc).  No significant detail is required.</t>
  </si>
  <si>
    <t>Complete this Opinion section if the report is for the combined total for both EU ETS AND Swiss aviation emissions, and the Swiss emissions are &lt;1000t</t>
  </si>
  <si>
    <t>Complete this Opinion section for the Swiss Emissions if the emissions report covers data for both EU ETS AND Swiss aviation emissions, but the Swiss emissions are 1000t or more.  In this case Option A will also be completed for the EU ETS related data.</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</si>
  <si>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t>
  </si>
  <si>
    <t xml:space="preserve">&lt; insert figures only&gt;  Due to Regulation  (EU) 2017/2392 for preparing for ICAO’s global market based measure, no further submissions of t km data are currently planned. However, a new amendment of the EU ETS Directive may require the submission of tonne km data in the future again. If submission of tonne km is required, separate verification opinion statements are needed. Use VOS option A and C in that case (if the aircraft operator is falling under EU ETS and Swiss ETS) </t>
  </si>
  <si>
    <t>This set should be selected only if the verifier is a Certified Natural Person as outlined under Article 55(2) of the AVR.</t>
  </si>
  <si>
    <t>Conduct of the Verification (3) - For Verifiers Certified under AVR Article 55(2)</t>
  </si>
  <si>
    <t>If Yes, did the number of flights with data gaps exceed 5% of the annual reported flights?</t>
  </si>
  <si>
    <t>If Yes, was this approved by the competent authority before completion of the verification?</t>
  </si>
  <si>
    <t>Name of  EU ETS (lead) auditor(s)/ technical experts undertaking site visit(s):</t>
  </si>
  <si>
    <t>If it concerns the verification of an operator's emission report, this question can be left blank.</t>
  </si>
  <si>
    <t>if it concerns the verification of an operator's emission report, this question can be left blank</t>
  </si>
  <si>
    <t>CORSIA</t>
  </si>
  <si>
    <t>Data verified in detail and back to source: 
(AVR Article 14 &amp; Article 16(2)(g))</t>
  </si>
  <si>
    <t>Control activities are documented, implemented, maintained and effective to mitigate the inherent risks:
(AVR Article 14(b))</t>
  </si>
  <si>
    <t>Procedures listed in monitoring plan are documented, implemented, maintained and effective to mitigate the inherent risks and control risks:
(AVR Article 14(c))</t>
  </si>
  <si>
    <t>Data verification:
(AVR Article 16 (1),(2g),(2i))</t>
  </si>
  <si>
    <t>Completeness of flights/data when compared to air traffic data e.g. Eurocontrol:
(AVR Article 16(2)(d))</t>
  </si>
  <si>
    <t>Consistency between reported data and 'mass &amp; balance' documentation:
(AVR Article 16(2)(e))</t>
  </si>
  <si>
    <t>Consistency between aggregate fuel consumption and fuel purchase/supply data:
(AVR Article 16(2)(f))</t>
  </si>
  <si>
    <t>Correct application of monitoring methodology:
(AVR Article 17)</t>
  </si>
  <si>
    <t>Verification of methods applied for missing data:
(AVR Article 18)</t>
  </si>
  <si>
    <t>Uncertainty assessment:
(AVR Article 19)</t>
  </si>
  <si>
    <t>EU Regulation on CORSIA and M&amp;R met:</t>
  </si>
  <si>
    <t xml:space="preserve">&lt; confirmation of valid uncertainty assessments&gt; </t>
  </si>
  <si>
    <t>Opinion Statement (CORSIA)</t>
  </si>
  <si>
    <t xml:space="preserve">The formal opinion document to be signed by the verifier's authorised signatory. This tab has to be filled in for the verification of CORSIA emission reports from aircraft operators falling under Commission Regulation 2019/ 1603. Aircraft operators subject to both EU ETS and CORSIA have to fill in the opinion statement (aviation) and opinion statement (opinion statement CORSIA aviation) to report separately on both verifications. Please see KGN II.6 for more information. </t>
  </si>
  <si>
    <t>CORSIA Annual Emissions Reporting</t>
  </si>
  <si>
    <t xml:space="preserve">Signed on behalf of </t>
  </si>
  <si>
    <t>&lt;please confirm that biofuels for aviation for which an emission factor of zero is claimed, meets the EU sustainability and GHG savings criteria. If zero rating is not claimed enter N/A&gt;</t>
  </si>
  <si>
    <t>Swiss Aviation</t>
  </si>
  <si>
    <t>Updated to add an opinion statement for CORSIA</t>
  </si>
  <si>
    <t>&lt;Please also include confirmation of compliance with the rule that biofuels, bioliquids and biomass fuels used for combustion for which an emission factor of zero is claimed meets the  sustainability and/or the greenhouse gas emissions saving criteria laid down in paragraphs 2 to 7 and 10 of Article 29 of the RED DIrective. Please see MRR Guidance 3 on when sustainability and GHG savings criteria apply&gt;</t>
  </si>
  <si>
    <t>&lt;please fill in the box if the site is physically visited or if a virtual site visit has been carried out according to Article 34a AVR. Enter N/A if no  visit was carried out at all&gt;</t>
  </si>
  <si>
    <t>This is the  version of the Verification Report template, as unanimously re-endorsed by the Climate Change Committee by written procedure in August 2016 and updated in January 2022</t>
  </si>
  <si>
    <t>For the verification of emission reports of aircraft operators falling under Commission Regulation 2019/ 1603 a separate verification opinion statement (CORSIA) has been developed. Verifiers verifying emission reports of aircraft operators that are  subject to EU ETS and CORSIA, have to sign off separately on the EU ETS data and CORSIA data. They have to complete two separate verification reports to report on  EU ETS and CORSIA verifications.</t>
  </si>
  <si>
    <t xml:space="preserve">Aircraft operators falling under Commission Regulation 2019/ 1603 have to meet the MRR. Commission Regulation 2019/1603 also outlines which flights to report under CORSIA. Aircraft operators have to take  these requirements into account when assessing the completeness of flights </t>
  </si>
  <si>
    <t>ReportingScope</t>
  </si>
  <si>
    <t>Use Verification Opinion Statement (VOS) option A</t>
  </si>
  <si>
    <t>Use Verification Opinion Statement (VOS) option B</t>
  </si>
  <si>
    <t>Use Verification Opinion Statement (VOS) options A &amp; C</t>
  </si>
  <si>
    <t>Use Verification Opinion Statement (VOS) option C</t>
  </si>
  <si>
    <t>Bugfixed, Translation sheet prepared</t>
  </si>
  <si>
    <t>http://eur-lex.europa.eu/eli/dir/2003/87</t>
  </si>
  <si>
    <t>https://eur-lex.europa.eu/eli/reg_impl/2018/2067</t>
  </si>
  <si>
    <t>https://ec.europa.eu/clima/eu-action/eu-emissions-trading-system-eu-ets/monitoring-reporting-and-verification-eu-ets-emissions_en</t>
  </si>
  <si>
    <t>https://ec.europa.eu/clima/eu-action/eu-emissions-trading-system-eu-ets_en</t>
  </si>
  <si>
    <t xml:space="preserve">Article 15 of Directive 2003/87/EC requires Member States to ensure that the reports submitted by operators and aircraft operators, pursuant to Article 14 of that Directive, are verified in accordance with Commission Regulation (EU) No. 2018/2067 on the verification of greenhouse gas emission reports and tonne-kilometre reports and the accreditation of verifiers pursuant to Directive 2003/87/EC. </t>
  </si>
  <si>
    <t xml:space="preserve">If yes &lt; insert date of visit&gt;. If a virtual site visit has been carried out according to Article 34a AVR please also insert date of virtual site visit. </t>
  </si>
  <si>
    <t xml:space="preserve">AVR Article 31 and 32: Justification for not undertaking site visit </t>
  </si>
  <si>
    <t>if no above, insert brief reasons why a site visit was not considered necessary</t>
  </si>
  <si>
    <t xml:space="preserve">AVR Article 34a: Justification for conducting a virtual site visit </t>
  </si>
  <si>
    <t xml:space="preserve">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t>
  </si>
  <si>
    <t>If response above is no, the date of written Competent Authority approval for waiver of the site visit requirement is: &lt; insert date&gt;</t>
  </si>
  <si>
    <t>COMPLIANCE WITH EU ETS RULES FOR EU ETS tCO2 DECLARED ABOVE</t>
  </si>
  <si>
    <t>&lt; OR this opinion text if it is not possible to verify the data due to material misstatement(s), limitation of scope or non-conformities that, individually or combined with other non-conformities  that provide insufficient clarity and prevent the verifier from stating with reasonable assurance that the data are free from material misstatements. These issues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</si>
  <si>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55(2).&gt;</t>
  </si>
  <si>
    <t>Total EU ETS Emissions tCO2e:</t>
  </si>
  <si>
    <t>Total Swiss ETS Emissions tCO2e:</t>
  </si>
  <si>
    <t>Article 33: Justification for not undertaking site visit:</t>
  </si>
  <si>
    <t>If response above is no, the date of written Competent Authority approval for virtual site visit requirement is: &lt; insert date&gt;</t>
  </si>
  <si>
    <t>COMPLIANCE WITH SWISS ETS RULES FOR SWISS ETS tCO2 DECLARED ABOVE</t>
  </si>
  <si>
    <t>Use the + symbol (or click the square) in the left margin to hide this Option if it is not applicable</t>
  </si>
  <si>
    <t>Delete the Opinion Template text lines in this OPTION that are NOT applicable - THE OPINION TEXT SELECTED APPLIES WHERE ONLY EU ETS ARE REPORTED</t>
  </si>
  <si>
    <t>We have conducted a verification of the greenhouse gas data reported by the above Aircraft Operator in its Annual Emissions Report [or Tonne-kilometre report] as presented above for the EU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</si>
  <si>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the EU ETS.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</si>
  <si>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t>
  </si>
  <si>
    <t>&lt; OR this opinion text if the opinion is qualified with comments for the user of the opinion in relation to EU ETS reporting. 
Please provide brief details of any exceptions that might affect the data and therefore qualify the opinion.</t>
  </si>
  <si>
    <t>‌NOTE - only a positive form of words is acceptable for a verified opinion - DO NOT CHANGE THE FORM OF WORDS IN THESE OPINION TEXTS - AMEND THE REPORT TYPE AND ADD DETAIL OR ADD COMMENTS WHERE REQUESTED</t>
  </si>
  <si>
    <t>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</si>
  <si>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t>
  </si>
  <si>
    <t>Delete the Opinion Template text lines that are NOT applicable - THE OPINION TEXT SELECTED APPLIES WHERE COMBINED EU ETS &amp; SWISS ETS DATA ARE REPORTED</t>
  </si>
  <si>
    <t>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</si>
  <si>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BOTH OF THE ETSs.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</si>
  <si>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reported by the above Aircraft Operator in its Annual Emissions Report as presented above for the EU ETS and Swiss ETS.   On the basis of the verification work undertaken (see Annex 2) these data are fairly stated, with the exception of: </t>
  </si>
  <si>
    <t xml:space="preserve">&lt; OR this opinion text if the opinion is qualified with comments for the user of the opinion in relation to combined EU ETS and Swiss ETS data.
Please provide brief details of any exceptions that might affect the data and therefore qualify the opinion. </t>
  </si>
  <si>
    <t>‌NOTE - only a positive form of words is acceptable for a verified opinion - DO NOT CHANGE THE FORM OF WORDS IN THESE OPINION TEXTS -  AND ADD DETAIL OR ADD COMMENTS WHERE REQUESTED</t>
  </si>
  <si>
    <t>&lt;Note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&lt;PLEASE SELECT WHICH SCHEME THE COMMENTS APPLY TO; IF MORE THAN ONE SCHEME HAS COMMENTS LIST EACH UNDER ITS OWN HEADING&gt;</t>
  </si>
  <si>
    <t>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t>
  </si>
  <si>
    <t>Delete the Opinion Template text lines that are NOT applicable - THE OPINION TEXT SELECTED APPLIES WHERE SWISS ETS DATA IS REPORTED SEPARATELY</t>
  </si>
  <si>
    <t>We have conducted a verification of the greenhouse gas data reported by the above Aircraft Operator in its Annual Emissions Report containing the combined data as presented above for the Swiss ETS.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</si>
  <si>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OF THE SWISS ETS.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</si>
  <si>
    <t xml:space="preserve">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t>
  </si>
  <si>
    <t>&lt; OR this opinion text if the opinion is qualified with comments for the user of the opinion in relation to Swiss ETS data.
Please provide brief details of any exceptions that might affect the data and therefore qualify the opinion.</t>
  </si>
  <si>
    <t>‌NOTE - only a positive form of words is acceptable for a verified opinion - DO NOT CHANGE THE FORM OF WORDS IN THESE OPINION TEXTS - AND ADD DETAIL OR ADD COMMENTS WHERE REQUESTED</t>
  </si>
  <si>
    <t>We have conducted a verification of the greenhouse gas data reported by the above Aircraft Operator in its Annual Emissions Report containing the combined data as presented above for the Swiss ETS.  On the basis of the work undertaken (see Annex 2) these data CANNOT be verified due to - &lt;select/delete as appropriate&gt;</t>
  </si>
  <si>
    <t>&lt;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misstatements.These issues (material misstatements, non-conformities or non-compliance) should be specifically identified, as material items, in Annex 1, along with non-material concerns remaining at the point of final verification)&gt;</t>
  </si>
  <si>
    <t>&lt; insert the national Accreditation Body's name e.g. COFRAC if verifier is accredited; insert name of the Certifying National Authority if the verifier is certified under AVR Article 55(2);  insert the name of the Swiss approving body, if relevant.&gt;</t>
  </si>
  <si>
    <t>COMPLIANCE WITH EU CORSIA RULES FOR CORSIA tCO2 DECLARED ABOVE</t>
  </si>
  <si>
    <t>Delete the Opinion Template text lines in this OPTION that are NOT applicable - THE OPINION TEXT SELECTED APPLIES WHERE ONLY CORSIA IS REPORTED</t>
  </si>
  <si>
    <t>We have conducted a verification of the greenhouse gas data reported by the above Aircraft Operator in its Annual Emissions Report as presented above for the CORSIA. On the basis of the verification work undertaken (see Annex 2) these data are fairly stated.</t>
  </si>
  <si>
    <t>&lt; Either this opinion text if there is no problem and there are no specific comments to be made in relation to things that might affect data quality or the interpretation of the opinion by a user for CORSIA.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t>
  </si>
  <si>
    <t xml:space="preserve">We have conducted a verification of the greenhouse gas data reported by the above Aircraft Operator in its Annual Emissions Report as presented above for the CORSIA.   On the basis of the verification work undertaken (see Annex 2) these data are fairly stated, with the exception of: </t>
  </si>
  <si>
    <t>&lt; OR this opinion text if the opinion is qualified with comments for the user of the opinion in relation to CORSIA reporting. 
Please provide brief details of any exceptions that might affect the data and therefore qualify the opinion.</t>
  </si>
  <si>
    <t>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t>
  </si>
  <si>
    <t>Please select "Yes" or "No" in the column "Material?" as appropriate AND specify which scheme the finding relates to</t>
  </si>
  <si>
    <t>a data gap method as required by Article 66 MRR or Annex 16 of the Swiss CO2 Ordinance (in the case of Swiss ETS).  Please select which scheme the data gap comment applies to</t>
  </si>
  <si>
    <t>The Operator is solely responsible for the preparation and reporting of their annual greenhouse gas (GHG) emissions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</si>
  <si>
    <t xml:space="preserve">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</si>
  <si>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approved monitoring plan.  This also involved assessing where necessary estimates and judgements made by the Operator in preparing the data and considering the overall adequacy of the presentation of the data in the Annual Emissions Report and its potential for material misstatement.</t>
  </si>
  <si>
    <t>1) EU Regulation EU no.  2018/2067 on verification of GHG emissions reports and tonne-kilometre reports and the accreditation of verifiers pursuant to Directive 2003/87/EC….. (AVR)</t>
  </si>
  <si>
    <t>2) EN ISO 14065:2020 General principles and requirements for bodies validating and verifying environmental information</t>
  </si>
  <si>
    <t>3) EN ISO 14064-3:2019 Specification with guidance for the validation and verification of GHG assertions</t>
  </si>
  <si>
    <t>1) EC Regulation EU no.  2018/2067 on verification of GHG emissions reports and tonne-kilometre reports and the accreditation of verifiers pursuant to Directive 2003/87/EC….. (AVR)</t>
  </si>
  <si>
    <t>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t>
  </si>
  <si>
    <t>A) EC Regulation EU no. 2018/2066 on the Monitoring and Reporting of GHGs pursuant to Directive 2003/87/EC (MRR)</t>
  </si>
  <si>
    <t>The Aircraft Operator is solely responsible for the preparation and reporting of their annual greenhouse gas (GHG) emissions [tonne-kilometre data], for the purposes of the scheme(s) identified above,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</si>
  <si>
    <t>A: Federal Act on the Reduction of CO2 Emissions</t>
  </si>
  <si>
    <t>B: Ordinance on Reduction of CO2 Eemissions</t>
  </si>
  <si>
    <t>&lt; this should list any changes to the monitoring plan that were not notified to the Competent Authority by the end of the year and have not been approved by the Competent Authority before completion of the verification.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</si>
  <si>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</si>
  <si>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 xml:space="preserve">http://eur-lex.europa.eu/LexUriServ/LexUriServ.do?uri=CONSLEG:2003L0087:20090625:EN:PDF </t>
  </si>
  <si>
    <t>The Accreditation and Verification Regulation (Commission Regulation (EU) No. 600/2012 (hereinafter the "AVR"), defines further requirements for accreditation of verifiers and the verification of emission reports and tonne-kilometre reports.</t>
  </si>
  <si>
    <t xml:space="preserve">http://eur-lex.europa.eu/LexUriServ/LexUriServ.do?uri=OJ:L:2012:181:0001:0029:EN:PDF  </t>
  </si>
  <si>
    <t>This is the version of the Verification Report template, as unanimously re-endorsed by the Climate Change Committee by written procedure in August 2016.</t>
  </si>
  <si>
    <t xml:space="preserve">http://ec.europa.eu/clima/policies/ets/monitoring/index_en.htm </t>
  </si>
  <si>
    <t>EU Legistlation:</t>
  </si>
  <si>
    <t>http://ec.europa.eu/clima/policies/ets/index_en.htm</t>
  </si>
  <si>
    <t>Gas/Diesel/Coal/HFO/etc….. &lt;please state which fuel type(s) apply to the Operator&gt;&lt; Please note that this line requires entry of a list of FUEL types (e.g. refinery fuel gas, coal etc) ONLY.  It is not required to list all individual EMISSIONS sources</t>
  </si>
  <si>
    <t>&lt; please state which process source stream(s) apply to the installation&gt;Please note this line requires a high level comment on the process source of the emissions being reported (e.g. calcination of lime/ waste gas scrubbing/ etc).  No significant detail is  required.</t>
  </si>
  <si>
    <t xml:space="preserve">&lt; please ensure full titling etc is provided.  If more than one methodology (such as calculation or a combination of methodologies are being used) please clearly define which source streams relate to each methodology. </t>
  </si>
  <si>
    <t>&lt; state what type of factor is being used for the different types of fuels/materials (e.g. defaults/ activity-specific etc)</t>
  </si>
  <si>
    <t>yes or no &lt; E.g. because the emissions calculation and information management processes are elsewhere.  E.g. installation is unmanned and all meters are read by remote telemetry. Please see relevant guidance developed by European Commission Services.</t>
  </si>
  <si>
    <r>
      <t>If yes</t>
    </r>
    <r>
      <rPr>
        <i/>
        <sz val="10"/>
        <color indexed="32"/>
        <rFont val="Arial"/>
        <family val="2"/>
      </rPr>
      <t xml:space="preserve"> &lt; insert date of visit&gt;</t>
    </r>
  </si>
  <si>
    <t>Name of EU ETS (lead) auditor(s)/ technical experts undertaking site visit(s):</t>
  </si>
  <si>
    <t>Justification for not undertaking site visit</t>
  </si>
  <si>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</si>
  <si>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</si>
  <si>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t>COMPLIANCE WITH EU ETS RULES</t>
  </si>
  <si>
    <t>&lt;please also include confirmation of compliance with the rule that biofuels or bioliquids, for which an emission factor of zero is claimed, meets the EU sustainability criteria&gt;</t>
  </si>
  <si>
    <t>EU Regulation on A&amp;V met:</t>
  </si>
  <si>
    <t>Article 14(a) and Article 16(2)(f) Data verified in detail and back to source:</t>
  </si>
  <si>
    <t>If yes, was this part of site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</si>
  <si>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</si>
  <si>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</si>
  <si>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16: Data verification:</t>
  </si>
  <si>
    <t>Article 17: Correct application of monitoring methodology:</t>
  </si>
  <si>
    <t>Article 17(4): Reporting of planned or actual changes:</t>
  </si>
  <si>
    <t>Article 18: Verification of methods applied for missing data:</t>
  </si>
  <si>
    <t>Article 19: Uncertainty assessment:</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</si>
  <si>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</si>
  <si>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r>
      <t xml:space="preserve">Signed on behalf of </t>
    </r>
    <r>
      <rPr>
        <b/>
        <i/>
        <sz val="10"/>
        <rFont val="Arial"/>
        <family val="2"/>
      </rPr>
      <t>&lt;insert name of verifier here&gt;:</t>
    </r>
  </si>
  <si>
    <t>Name of National AB or verifier Certifying National Authority:</t>
  </si>
  <si>
    <t>&lt; insert the National Accreditation Body's name e.g. UKAS if verifier is accredited; insert name of the Certifying National Authority if the verifier is certified under AVR Article 54(2).&gt;</t>
  </si>
  <si>
    <r>
      <t>Total Emissions tCO</t>
    </r>
    <r>
      <rPr>
        <b/>
        <vertAlign val="subscript"/>
        <sz val="10"/>
        <rFont val="Arial"/>
        <family val="2"/>
      </rPr>
      <t>2e</t>
    </r>
    <r>
      <rPr>
        <b/>
        <sz val="10"/>
        <rFont val="Arial"/>
        <family val="2"/>
      </rPr>
      <t>:</t>
    </r>
  </si>
  <si>
    <t>Yes / No &lt; Noting the MRR definition of 'site' for aviation, E.g. because the emissions calculation and information management processes are elsewhere.   See relevant guidance developed by the European Commission Services</t>
  </si>
  <si>
    <t>&lt;enter N/A if the site is not physically visited&gt;</t>
  </si>
  <si>
    <t>Justification for not undertaking site visit:</t>
  </si>
  <si>
    <t>Use of biofuels has been assessed in accordance with Article 18 of Directive 2009/28/EC:</t>
  </si>
  <si>
    <t>&lt;please confirm that biofuels for aviation for which an emission factor of zero is claimed, meets the EU sustainability criteria. If zero rating is not claimed or if this concerns verification of tonne-kilometre data, enter N/A&gt;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</si>
  <si>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</si>
  <si>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</si>
  <si>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</si>
  <si>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</si>
  <si>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 xml:space="preserve"> &lt; confirmation of valid uncertainty assessments&gt; &lt;for tonne-kilometre data, enter N/A&gt;</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</si>
  <si>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</si>
  <si>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 xml:space="preserve">Delete the Opinion Template text lines that are NOT applicable
</t>
  </si>
  <si>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</si>
  <si>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</si>
  <si>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</si>
  <si>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</si>
  <si>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</si>
  <si>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</si>
  <si>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</si>
  <si>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Date of Opinion :</t>
  </si>
  <si>
    <t>&lt; insert the national Accreditation Body's name e.g. UKAS if verifier is accredited; insert name of the Certifying National Authority if the verifier is certified under AVR Article 54(2).&gt;</t>
  </si>
  <si>
    <t>Please select "Yes" or "No" in the column "Material?" as appropriate</t>
  </si>
  <si>
    <t>If Yes, was this approved by the CA before completion of the verification?</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</si>
  <si>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</si>
  <si>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</si>
  <si>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 xml:space="preserve"> </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</si>
  <si>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</si>
  <si>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</si>
  <si>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</si>
  <si>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 xml:space="preserve">•   the Operator or Aircraft operator is not complying with  Regulation EU no. 601/2012 on monitoring and reporting , even if the monitoring plan is approved by the competent authority.                                                                                                                                                            </t>
  </si>
  <si>
    <t>•  improvements can be made to the Operator's or Aircraft operator's performance in monitoring and reporting of emissions and/or compliance with the approved monitoring plan and Regulation EU no. 601/2012 on monitoring and reporting.</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</si>
  <si>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</si>
  <si>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t>See Article 23 of AVR</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</si>
  <si>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</si>
  <si>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1) EU Regulation EU no. 600/2012 on verification of GHG emissions reports and tonne-kilometre reports and the accreditation of verifiers pursuant to Directive 2003/87/EC….. (AVR)</t>
  </si>
  <si>
    <t>2) EN ISO 14065:2013 Requirements for greenhouse gas validation and verification bodies for use in accreditation or other forms of recognition.</t>
  </si>
  <si>
    <t>3) EN ISO 14064-3:2012 Specification with guidance for the validation and verification of GHG assertions</t>
  </si>
  <si>
    <t>Conduct of the Verification (3) - For Verifiers Certified under AVR Article 54(2)</t>
  </si>
  <si>
    <t>This set should be selected only if the verifier is a Certified Natural Person as outlined under Article 54(2) of the AVR.</t>
  </si>
  <si>
    <t>1) EC Regulation EU no. 600/2012 on verification of GHG emissions reports and tonne-kilometre reports and the accreditation of verifiers pursuant to Directive 2003/87/EC…..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</si>
  <si>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</si>
  <si>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A) EC Regulation EU no. 601/2012 on the Monitoring and Reporting of GHGs pursuant to Directive 2003/87/EC (MRR)</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</si>
  <si>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</si>
  <si>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accredited</t>
  </si>
  <si>
    <t>certified</t>
  </si>
  <si>
    <t>yes</t>
  </si>
  <si>
    <t>a data gap method as required by Article 65 MRR</t>
  </si>
  <si>
    <t>; 'Guidelines and Conditions'!$B$1</t>
  </si>
  <si>
    <t>; 'Guidelines and Conditions'!$B$2</t>
  </si>
  <si>
    <t>; 'Guidelines and Conditions'!$B$4</t>
  </si>
  <si>
    <t>; 'Guidelines and Conditions'!$B$5</t>
  </si>
  <si>
    <t>; 'Guidelines and Conditions'!$B$6</t>
  </si>
  <si>
    <t>; 'Guidelines and Conditions'!$B$7</t>
  </si>
  <si>
    <t>; 'Guidelines and Conditions'!$B$8</t>
  </si>
  <si>
    <t>; 'Guidelines and Conditions'!$B$10</t>
  </si>
  <si>
    <t>; 'Guidelines and Conditions'!$C$12</t>
  </si>
  <si>
    <t>Guidelines and Conditions'!$C$14</t>
  </si>
  <si>
    <t>; 'Guidelines and Conditions'!$C$15</t>
  </si>
  <si>
    <t>Guidelines and Conditions'!$C$16</t>
  </si>
  <si>
    <t>Guidelines and Conditions'!$C$18</t>
  </si>
  <si>
    <t>; 'Guidelines and Conditions'!$C$19</t>
  </si>
  <si>
    <t>Guidelines and Conditions'!$C$20</t>
  </si>
  <si>
    <t>; 'Guidelines and Conditions'!$C$22</t>
  </si>
  <si>
    <t>; 'Guidelines and Conditions'!$C$23</t>
  </si>
  <si>
    <t>; 'Guidelines and Conditions'!$C$25</t>
  </si>
  <si>
    <t>; 'Guidelines and Conditions'!$C$27</t>
  </si>
  <si>
    <t>; 'Guidelines and Conditions'!$C$28</t>
  </si>
  <si>
    <t>; 'Guidelines and Conditions'!$C$30</t>
  </si>
  <si>
    <t>; 'Guidelines and Conditions'!$C$31</t>
  </si>
  <si>
    <t>; 'Guidelines and Conditions'!$C$33</t>
  </si>
  <si>
    <t>Guidelines and Conditions'!$C$34</t>
  </si>
  <si>
    <t>Guidelines and Conditions'!$C$35</t>
  </si>
  <si>
    <t>Guidelines and Conditions'!$C$36</t>
  </si>
  <si>
    <t>; 'Guidelines and Conditions'!$C$38</t>
  </si>
  <si>
    <t>; 'Guidelines and Conditions'!$C$40</t>
  </si>
  <si>
    <t>; 'Guidelines and Conditions'!$C$42</t>
  </si>
  <si>
    <t>; 'Guidelines and Conditions'!$B$45</t>
  </si>
  <si>
    <t>; 'Guidelines and Conditions'!$B$46</t>
  </si>
  <si>
    <t>Guidelines and Conditions'!$C$47</t>
  </si>
  <si>
    <t>; 'Guidelines and Conditions'!$E$47</t>
  </si>
  <si>
    <t>; 'Guidelines and Conditions'!$C$48</t>
  </si>
  <si>
    <t>Guidelines and Conditions'!$E$48</t>
  </si>
  <si>
    <t>; 'Guidelines and Conditions'!$C$49</t>
  </si>
  <si>
    <t>Guidelines and Conditions'!$C$43; 'Guidelines and Conditions'!$E$49</t>
  </si>
  <si>
    <t>; 'Guidelines and Conditions'!$B$50</t>
  </si>
  <si>
    <t>; 'Guidelines and Conditions'!$C$51</t>
  </si>
  <si>
    <t>; 'Guidelines and Conditions'!$B$54</t>
  </si>
  <si>
    <t>; 'Guidelines and Conditions'!$B$55</t>
  </si>
  <si>
    <t>; 'Guidelines and Conditions'!$B$69</t>
  </si>
  <si>
    <t>; 'Guidelines and Conditions'!$B$70</t>
  </si>
  <si>
    <t>; 'READ ME How to use this file'!$B$1</t>
  </si>
  <si>
    <t>; 'READ ME How to use this file'!$B$2</t>
  </si>
  <si>
    <t>; 'READ ME How to use this file'!$B$3</t>
  </si>
  <si>
    <t>; 'READ ME How to use this file'!$B$4</t>
  </si>
  <si>
    <t>; 'READ ME How to use this file'!$C$3; 'READ ME How to use this file'!$C$4</t>
  </si>
  <si>
    <t>READ ME How to use this file'!$C$5</t>
  </si>
  <si>
    <t>READ ME How to use this file'!$B$6</t>
  </si>
  <si>
    <t>READ ME How to use this file'!$C$6</t>
  </si>
  <si>
    <t>; 'READ ME How to use this file'!$B$7</t>
  </si>
  <si>
    <t>; 'READ ME How to use this file'!$C$7</t>
  </si>
  <si>
    <t>; 'READ ME How to use this file'!$B$8</t>
  </si>
  <si>
    <t>; 'READ ME How to use this file'!$C$8</t>
  </si>
  <si>
    <t>; 'READ ME How to use this file'!$B$9</t>
  </si>
  <si>
    <t>; 'READ ME How to use this file'!$C$9</t>
  </si>
  <si>
    <t>; 'READ ME How to use this file'!$A$11</t>
  </si>
  <si>
    <t>; 'READ ME How to use this file'!$B$12</t>
  </si>
  <si>
    <t>; 'READ ME How to use this file'!$B$13</t>
  </si>
  <si>
    <t>READ ME How to use this file'!$B$14</t>
  </si>
  <si>
    <t>; 'READ ME How to use this file'!$B$15</t>
  </si>
  <si>
    <t>; 'READ ME How to use this file'!$B$17</t>
  </si>
  <si>
    <t>; 'READ ME How to use this file'!$B$18</t>
  </si>
  <si>
    <t>; 'READ ME How to use this file'!$B$20</t>
  </si>
  <si>
    <t>; 'READ ME How to use this file'!$B$21</t>
  </si>
  <si>
    <t>; 'Opinion Statement (Inst)'!$A$6</t>
  </si>
  <si>
    <t>; 'Opinion Statement (Inst)'!$A$7</t>
  </si>
  <si>
    <t>; 'Opinion Statement (Inst)'!$A$8</t>
  </si>
  <si>
    <t>; 'Opinion Statement (Inst)'!$A$10</t>
  </si>
  <si>
    <t>; 'Opinion Statement (Inst)'!$A$13</t>
  </si>
  <si>
    <t>; 'Opinion Statement (Inst)'!$A$14</t>
  </si>
  <si>
    <t>; 'Opinion Statement (Inst)'!$C$14</t>
  </si>
  <si>
    <t>; 'Opinion Statement (Inst)'!$C$19</t>
  </si>
  <si>
    <t>; 'Opinion Statement (Inst)'!$A$21</t>
  </si>
  <si>
    <t>; 'Opinion Statement (Inst)'!$A$22</t>
  </si>
  <si>
    <t>; 'Opinion Statement (Inst)'!$A$23</t>
  </si>
  <si>
    <t>; 'Opinion Statement (Inst)'!$C$23</t>
  </si>
  <si>
    <t>; 'Opinion Statement (Inst)'!$A$24</t>
  </si>
  <si>
    <t>Opinion Statement (Inst)'!$C$24</t>
  </si>
  <si>
    <t>; 'Opinion Statement (Inst)'!$A$25</t>
  </si>
  <si>
    <t>Opinion Statement (Inst)'!$C$25</t>
  </si>
  <si>
    <t>Opinion Statement (Inst)'!$C$26</t>
  </si>
  <si>
    <t>Opinion Statement (Inst)'!$C$27</t>
  </si>
  <si>
    <t>; 'Opinion Statement (Inst)'!$A$28</t>
  </si>
  <si>
    <t>; 'Opinion Statement (Inst)'!$A$31</t>
  </si>
  <si>
    <t>Opinion Statement (Inst)'!$C$31</t>
  </si>
  <si>
    <t>Opinion Statement (Inst)'!$C$32</t>
  </si>
  <si>
    <t>; 'Opinion Statement (Inst)'!$A$33</t>
  </si>
  <si>
    <t>Opinion Statement (Inst)'!$A$34</t>
  </si>
  <si>
    <t>Opinion Statement (Inst)'!$A$35</t>
  </si>
  <si>
    <t>Opinion Statement (Inst)'!$C$35</t>
  </si>
  <si>
    <t>; 'Opinion Statement (Inst)'!$A$37</t>
  </si>
  <si>
    <t>Opinion Statement (Inst)'!$C$37</t>
  </si>
  <si>
    <t>; 'Opinion Statement (Inst)'!$C$39</t>
  </si>
  <si>
    <t>; 'Opinion Statement (Inst)'!$A$42</t>
  </si>
  <si>
    <t>Opinion Statement (Inst)'!$C$44</t>
  </si>
  <si>
    <t>Opinion Statement (Inst)'!$A$55</t>
  </si>
  <si>
    <t>; 'Opinion Statement (Inst)'!$C$55</t>
  </si>
  <si>
    <t>; 'Opinion Statement (Inst)'!$C$60</t>
  </si>
  <si>
    <t>; 'Opinion Statement (Inst)'!$C$61</t>
  </si>
  <si>
    <t>; 'Opinion Statement (Inst)'!$A$66</t>
  </si>
  <si>
    <t>; 'Opinion Statement (Inst)'!$C$66</t>
  </si>
  <si>
    <t>; 'Opinion Statement (Inst)'!$C$83</t>
  </si>
  <si>
    <t>; 'Opinion Statement (Inst)'!$B$84</t>
  </si>
  <si>
    <t>; 'Opinion Statement (Inst)'!$C$84</t>
  </si>
  <si>
    <t>; 'Opinion Statement (Inst)'!$C$85</t>
  </si>
  <si>
    <t>; 'Opinion Statement (Inst)'!$B$86</t>
  </si>
  <si>
    <t>; 'Opinion Statement (Inst)'!$C$86</t>
  </si>
  <si>
    <t>; 'Opinion Statement (Inst)'!$C$87</t>
  </si>
  <si>
    <t>; 'Opinion Statement (Inst)'!$C$88</t>
  </si>
  <si>
    <t>; 'Opinion Statement (Inst)'!$B$98</t>
  </si>
  <si>
    <t>Opinion Statement (Inst)'!$C$98</t>
  </si>
  <si>
    <t>; 'Opinion Statement (Inst)'!$B$99</t>
  </si>
  <si>
    <t>; 'Opinion Statement (Inst)'!$A$112</t>
  </si>
  <si>
    <t>; 'Opinion Statement (Inst)'!$A$113</t>
  </si>
  <si>
    <t>; 'Opinion Statement (Inst)'!$A$116</t>
  </si>
  <si>
    <t>; 'Opinion Statement (Inst)'!$A$118</t>
  </si>
  <si>
    <t>Opinion Statement (Inst)'!$C$119</t>
  </si>
  <si>
    <t>; 'Opinion Statement (Inst)'!$A$120</t>
  </si>
  <si>
    <t>Opinion Statement (Aviation)'!$A$17</t>
  </si>
  <si>
    <t>Opinion Statement (Aviation)'!$D$17</t>
  </si>
  <si>
    <t>Opinion Statement (Aviation)'!$A$19</t>
  </si>
  <si>
    <t>; 'Opinion Statement (Aviation)'!$A$24</t>
  </si>
  <si>
    <t>Opinion Statement (Aviation)'!$A$26</t>
  </si>
  <si>
    <t>Opinion Statement (Aviation)'!$B$26</t>
  </si>
  <si>
    <t>Opinion Statement (Aviation)'!$C$26</t>
  </si>
  <si>
    <t>Opinion Statement (Aviation)'!$D$28</t>
  </si>
  <si>
    <t>Opinion Statement (Aviation)'!$D$29</t>
  </si>
  <si>
    <t>Opinion Statement (Aviation)'!$A$30</t>
  </si>
  <si>
    <t>; 'Opinion Statement (Aviation)'!$A$31</t>
  </si>
  <si>
    <t>Opinion Statement (Aviation)'!$D$31</t>
  </si>
  <si>
    <t>Opinion Statement (Inst)'!$A$39; 'Opinion Statement (Aviation)'!$A$45</t>
  </si>
  <si>
    <t>; 'Opinion Statement (Inst)'!$A$44; 'Opinion Statement (Aviation)'!$A$49</t>
  </si>
  <si>
    <t>Opinion Statement (Aviation)'!$B$58</t>
  </si>
  <si>
    <t>Opinion Statement (Aviation)'!$A$62</t>
  </si>
  <si>
    <t>Opinion Statement (Aviation)'!$D$67</t>
  </si>
  <si>
    <t>Opinion Statement (Aviation)'!$D$55; 'Opinion Statement (Aviation)'!$D$68</t>
  </si>
  <si>
    <t>Opinion Statement (Inst)'!$A$47; 'Opinion Statement (Aviation)'!$A$72</t>
  </si>
  <si>
    <t>Opinion Statement (Inst)'!$A$51; 'Opinion Statement (Aviation)'!$A$77</t>
  </si>
  <si>
    <t>Opinion Statement (Inst)'!$A$53; 'Opinion Statement (Aviation)'!$A$80</t>
  </si>
  <si>
    <t>Opinion Statement (Aviation)'!$A$83</t>
  </si>
  <si>
    <t>Opinion Statement (Aviation)'!$A$86</t>
  </si>
  <si>
    <t>Opinion Statement (Aviation)'!$A$89</t>
  </si>
  <si>
    <t>Opinion Statement (Aviation)'!$A$92</t>
  </si>
  <si>
    <t>Opinion Statement (Inst)'!$A$57; 'Opinion Statement (Aviation)'!$A$95</t>
  </si>
  <si>
    <t>Opinion Statement (Inst)'!$A$59; 'Opinion Statement (Aviation)'!$A$98</t>
  </si>
  <si>
    <t>Opinion Statement (Inst)'!$A$61; 'Opinion Statement (Aviation)'!$A$101</t>
  </si>
  <si>
    <t>; 'Opinion Statement (Aviation)'!$D$101</t>
  </si>
  <si>
    <t>; 'Opinion Statement (Aviation)'!$D$107</t>
  </si>
  <si>
    <t>Opinion Statement (Aviation)'!$A$131</t>
  </si>
  <si>
    <t>Opinion Statement (Aviation)'!$B$131</t>
  </si>
  <si>
    <t>Opinion Statement (Aviation)'!$D$132</t>
  </si>
  <si>
    <t>Opinion Statement (Aviation)'!$B$133</t>
  </si>
  <si>
    <t>Opinion Statement (Aviation)'!$D$133</t>
  </si>
  <si>
    <t>Opinion Statement (Aviation)'!$B$134</t>
  </si>
  <si>
    <t>Opinion Statement (Aviation)'!$D$134</t>
  </si>
  <si>
    <t>Opinion Statement (Aviation)'!$B$145</t>
  </si>
  <si>
    <t>Opinion Statement (Aviation)'!$A$153</t>
  </si>
  <si>
    <t>Opinion Statement (Aviation)'!$B$153</t>
  </si>
  <si>
    <t>Opinion Statement (Aviation)'!$D$154</t>
  </si>
  <si>
    <t>Opinion Statement (Aviation)'!$B$155</t>
  </si>
  <si>
    <t>Opinion Statement (Aviation)'!$D$155</t>
  </si>
  <si>
    <t>Opinion Statement (Aviation)'!$B$156</t>
  </si>
  <si>
    <t>Opinion Statement (Aviation)'!$D$156</t>
  </si>
  <si>
    <t>Opinion Statement (Aviation)'!$D$157</t>
  </si>
  <si>
    <t>Opinion Statement (Aviation)'!$D$158</t>
  </si>
  <si>
    <t>Opinion Statement (Aviation)'!$B$167</t>
  </si>
  <si>
    <t>Opinion Statement (Aviation)'!$A$175</t>
  </si>
  <si>
    <t>Opinion Statement (Aviation)'!$B$175</t>
  </si>
  <si>
    <t>Opinion Statement (Aviation)'!$D$131; 'Opinion Statement (Aviation)'!$D$153; 'Opinion Statement (Aviation)'!$D$175</t>
  </si>
  <si>
    <t>Opinion Statement (Aviation)'!$D$176</t>
  </si>
  <si>
    <t>Opinion Statement (Aviation)'!$B$177</t>
  </si>
  <si>
    <t>Opinion Statement (Aviation)'!$D$177</t>
  </si>
  <si>
    <t>Opinion Statement (Aviation)'!$B$178</t>
  </si>
  <si>
    <t>Opinion Statement (Aviation)'!$D$178</t>
  </si>
  <si>
    <t>Opinion Statement (Aviation)'!$D$179</t>
  </si>
  <si>
    <t>Opinion Statement (Aviation)'!$B$189</t>
  </si>
  <si>
    <t>Opinion Statement (Aviation)'!$D$189</t>
  </si>
  <si>
    <t>; 'Opinion Statement (Inst)'!$A$2; 'Opinion Statement (Aviation)'!$A$2; 'Opinion Statement (CORSIA)'!$A$2</t>
  </si>
  <si>
    <t>; 'Opinion Statement (Inst)'!$C$2; 'Opinion Statement (Aviation)'!$D$2; 'Opinion Statement (CORSIA)'!$D$2</t>
  </si>
  <si>
    <t>Opinion Statement (CORSIA)'!$A$3</t>
  </si>
  <si>
    <t>; 'Opinion Statement (Inst)'!$A$5; 'Opinion Statement (Aviation)'!$A$5; 'Opinion Statement (CORSIA)'!$A$5</t>
  </si>
  <si>
    <t>; 'Opinion Statement (Aviation)'!$A$6; 'Opinion Statement (CORSIA)'!$A$6</t>
  </si>
  <si>
    <t>; 'Opinion Statement (Inst)'!$C$6; 'Opinion Statement (Aviation)'!$D$6; 'Opinion Statement (CORSIA)'!$D$6</t>
  </si>
  <si>
    <t>; 'Opinion Statement (Aviation)'!$A$7; 'Opinion Statement (CORSIA)'!$A$7</t>
  </si>
  <si>
    <t>; 'Opinion Statement (Inst)'!$A$9; 'Opinion Statement (Aviation)'!$A$8; 'Opinion Statement (CORSIA)'!$A$8</t>
  </si>
  <si>
    <t>; 'Opinion Statement (Aviation)'!$A$9; 'Opinion Statement (CORSIA)'!$A$9</t>
  </si>
  <si>
    <t>; 'Opinion Statement (Inst)'!$A$11; 'Opinion Statement (Aviation)'!$A$10; 'Opinion Statement (CORSIA)'!$A$10</t>
  </si>
  <si>
    <t>; 'Opinion Statement (Inst)'!$C$11; 'Opinion Statement (Aviation)'!$D$10; 'Opinion Statement (CORSIA)'!$D$10</t>
  </si>
  <si>
    <t>; 'Opinion Statement (Inst)'!$A$12; 'Opinion Statement (Aviation)'!$A$11; 'Opinion Statement (CORSIA)'!$A$11</t>
  </si>
  <si>
    <t>; 'Opinion Statement (Inst)'!$C$12; 'Opinion Statement (Aviation)'!$D$11; 'Opinion Statement (CORSIA)'!$D$11</t>
  </si>
  <si>
    <t>; 'Opinion Statement (Aviation)'!$A$12; 'Opinion Statement (CORSIA)'!$A$12</t>
  </si>
  <si>
    <t>; 'Opinion Statement (Aviation)'!$A$13; 'Opinion Statement (CORSIA)'!$A$13</t>
  </si>
  <si>
    <t>; 'Opinion Statement (Aviation)'!$A$14; 'Opinion Statement (CORSIA)'!$A$14</t>
  </si>
  <si>
    <t>; 'Opinion Statement (Inst)'!$A$15; 'Opinion Statement (Aviation)'!$A$15; 'Opinion Statement (CORSIA)'!$A$15</t>
  </si>
  <si>
    <t>; 'Opinion Statement (Inst)'!$A$17; 'Opinion Statement (Aviation)'!$A$21; 'Opinion Statement (CORSIA)'!$A$18</t>
  </si>
  <si>
    <t>; 'Opinion Statement (Inst)'!$A$18; 'Opinion Statement (Aviation)'!$A$22; 'Opinion Statement (CORSIA)'!$A$19</t>
  </si>
  <si>
    <t>; 'Opinion Statement (Inst)'!$A$19; 'Opinion Statement (Aviation)'!$A$23; 'Opinion Statement (CORSIA)'!$A$20</t>
  </si>
  <si>
    <t>; 'Opinion Statement (Aviation)'!$D$23; 'Opinion Statement (CORSIA)'!$D$20</t>
  </si>
  <si>
    <t>; 'Opinion Statement (Inst)'!$A$20; 'Opinion Statement (Aviation)'!$A$25; 'Opinion Statement (CORSIA)'!$A$21</t>
  </si>
  <si>
    <t>; 'Opinion Statement (Inst)'!$C$20; 'Opinion Statement (Aviation)'!$D$25; 'Opinion Statement (CORSIA)'!$D$21</t>
  </si>
  <si>
    <t>; 'Opinion Statement (CORSIA)'!$A$22</t>
  </si>
  <si>
    <t>; 'Opinion Statement (Inst)'!$C$21; 'Opinion Statement (Inst)'!$C$22; 'Opinion Statement (Aviation)'!$D$27; 'Opinion Statement (CORSIA)'!$D$22</t>
  </si>
  <si>
    <t>; 'Opinion Statement (Inst)'!$A$26; 'Opinion Statement (Aviation)'!$A$32; 'Opinion Statement (CORSIA)'!$A$23</t>
  </si>
  <si>
    <t>; 'Opinion Statement (Aviation)'!$D$32; 'Opinion Statement (CORSIA)'!$D$23</t>
  </si>
  <si>
    <t>; 'Opinion Statement (Inst)'!$A$27; 'Opinion Statement (Aviation)'!$A$33; 'Opinion Statement (CORSIA)'!$A$24</t>
  </si>
  <si>
    <t>; 'Opinion Statement (Aviation)'!$D$33; 'Opinion Statement (CORSIA)'!$D$24</t>
  </si>
  <si>
    <t>; 'Opinion Statement (Aviation)'!$A$34; 'Opinion Statement (CORSIA)'!$A$25</t>
  </si>
  <si>
    <t>; 'Opinion Statement (Inst)'!$C$28; 'Opinion Statement (Aviation)'!$D$34; 'Opinion Statement (CORSIA)'!$D$25</t>
  </si>
  <si>
    <t>; 'Opinion Statement (Inst)'!$A$30; 'Opinion Statement (Aviation)'!$A$36; 'Opinion Statement (CORSIA)'!$A$27</t>
  </si>
  <si>
    <t>; 'Opinion Statement (Aviation)'!$A$37; 'Opinion Statement (CORSIA)'!$A$28</t>
  </si>
  <si>
    <t>Opinion Statement (Aviation)'!$D$37; 'Opinion Statement (CORSIA)'!$D$28</t>
  </si>
  <si>
    <t>; 'Opinion Statement (Inst)'!$A$32; 'Opinion Statement (Aviation)'!$A$38; 'Opinion Statement (CORSIA)'!$A$29</t>
  </si>
  <si>
    <t>; 'Opinion Statement (Aviation)'!$A$39; 'Opinion Statement (CORSIA)'!$A$30</t>
  </si>
  <si>
    <t>Opinion Statement (Aviation)'!$D$38; 'Opinion Statement (Aviation)'!$D$39; 'Opinion Statement (CORSIA)'!$D$29; 'Opinion Statement (CORSIA)'!$D$30</t>
  </si>
  <si>
    <t>; 'Opinion Statement (Aviation)'!$A$40; 'Opinion Statement (CORSIA)'!$A$31</t>
  </si>
  <si>
    <t>; 'Opinion Statement (Inst)'!$C$34; 'Opinion Statement (Aviation)'!$D$40; 'Opinion Statement (CORSIA)'!$D$31</t>
  </si>
  <si>
    <t>Opinion Statement (Aviation)'!$A$41; 'Opinion Statement (CORSIA)'!$A$32</t>
  </si>
  <si>
    <t>; 'Opinion Statement (Aviation)'!$D$41; 'Opinion Statement (CORSIA)'!$D$32</t>
  </si>
  <si>
    <t>Opinion Statement (Inst)'!$A$36; 'Opinion Statement (Aviation)'!$A$42; 'Opinion Statement (CORSIA)'!$A$33</t>
  </si>
  <si>
    <t>Opinion Statement (Inst)'!$C$36; 'Opinion Statement (Aviation)'!$D$42; 'Opinion Statement (CORSIA)'!$D$33</t>
  </si>
  <si>
    <t>Opinion Statement (Aviation)'!$A$43; 'Opinion Statement (CORSIA)'!$A$34</t>
  </si>
  <si>
    <t>Opinion Statement (Aviation)'!$D$43; 'Opinion Statement (CORSIA)'!$D$34</t>
  </si>
  <si>
    <t>Opinion Statement (CORSIA)'!$A$36</t>
  </si>
  <si>
    <t>; 'Opinion Statement (Aviation)'!$D$45; 'Opinion Statement (Aviation)'!$D$58; 'Opinion Statement (CORSIA)'!$D$36</t>
  </si>
  <si>
    <t>; 'Opinion Statement (Inst)'!$A$40; 'Opinion Statement (Aviation)'!$A$46; 'Opinion Statement (Aviation)'!$A$59; 'Opinion Statement (CORSIA)'!$A$37</t>
  </si>
  <si>
    <t>Opinion Statement (CORSIA)'!$A$40</t>
  </si>
  <si>
    <t>Opinion Statement (CORSIA)'!$D$40</t>
  </si>
  <si>
    <t>Opinion Statement (Aviation)'!$A$52; 'Opinion Statement (Aviation)'!$A$65; 'Opinion Statement (CORSIA)'!$A$43</t>
  </si>
  <si>
    <t>Opinion Statement (Aviation)'!$A$55; 'Opinion Statement (Aviation)'!$A$68; 'Opinion Statement (CORSIA)'!$A$46</t>
  </si>
  <si>
    <t>Opinion Statement (CORSIA)'!$D$46</t>
  </si>
  <si>
    <t>; 'Opinion Statement (Aviation)'!$D$57; 'Opinion Statement (Aviation)'!$D$70; 'Opinion Statement (CORSIA)'!$D$48</t>
  </si>
  <si>
    <t>Opinion Statement (Inst)'!$A$46; 'Opinion Statement (Aviation)'!$A$71; 'Opinion Statement (CORSIA)'!$A$50</t>
  </si>
  <si>
    <t>Opinion Statement (CORSIA)'!$A$51</t>
  </si>
  <si>
    <t>; 'Opinion Statement (Inst)'!$C$47; 'Opinion Statement (Aviation)'!$D$74; 'Opinion Statement (CORSIA)'!$D$53</t>
  </si>
  <si>
    <t>Opinion Statement (CORSIA)'!$A$56</t>
  </si>
  <si>
    <t>Opinion Statement (CORSIA)'!$A$59</t>
  </si>
  <si>
    <t>Opinion Statement (CORSIA)'!$A$62</t>
  </si>
  <si>
    <t>; 'Opinion Statement (Aviation)'!$D$83; 'Opinion Statement (CORSIA)'!$D$62</t>
  </si>
  <si>
    <t>Opinion Statement (CORSIA)'!$A$65</t>
  </si>
  <si>
    <t>; 'Opinion Statement (Aviation)'!$D$88; 'Opinion Statement (CORSIA)'!$D$67</t>
  </si>
  <si>
    <t>Opinion Statement (CORSIA)'!$A$68</t>
  </si>
  <si>
    <t>Opinion Statement (CORSIA)'!$A$71</t>
  </si>
  <si>
    <t>; 'Opinion Statement (Aviation)'!$D$91; 'Opinion Statement (Aviation)'!$D$94; 'Opinion Statement (CORSIA)'!$D$70; 'Opinion Statement (CORSIA)'!$D$73</t>
  </si>
  <si>
    <t>Opinion Statement (CORSIA)'!$A$74</t>
  </si>
  <si>
    <t>Opinion Statement (CORSIA)'!$A$77</t>
  </si>
  <si>
    <t>; 'Opinion Statement (Aviation)'!$D$100; 'Opinion Statement (CORSIA)'!$D$79</t>
  </si>
  <si>
    <t>Opinion Statement (CORSIA)'!$A$80</t>
  </si>
  <si>
    <t>Opinion Statement (CORSIA)'!$D$80</t>
  </si>
  <si>
    <t>; 'Opinion Statement (Inst)'!$A$63; 'Opinion Statement (Aviation)'!$A$104; 'Opinion Statement (CORSIA)'!$A$83</t>
  </si>
  <si>
    <t>; 'Opinion Statement (Inst)'!$C$41; 'Opinion Statement (Inst)'!$C$43; 'Opinion Statement (Inst)'!$C$45; 'Opinion Statement (Inst)'!$C$52; 'Opinion Statement (Inst)'!$C$54; 'Opinion Statement (Inst)'!$C$56; 'Opinion Statement (Inst)'!$C$58; 'Opinion Statement (Inst)'!$C$62; 'Opinion Statement (Inst)'!$C$64; 'Opinion Statement (Aviation)'!$D$48; 'Opinion Statement (Aviation)'!$D$51; 'Opinion Statement (Aviation)'!$D$54; 'Opinion Statement (Aviation)'!$D$61; 'Opinion Statement (Aviation)'!$D$64; 'Opinion Statement (Aviation)'!$D$79; 'Opinion Statement (Aviation)'!$D$82; 'Opinion Statement (Aviation)'!$D$85; 'Opinion Statement (Aviation)'!$D$97; 'Opinion Statement (Aviation)'!$D$103; 'Opinion Statement (Aviation)'!$D$106; 'Opinion Statement (CORSIA)'!$D$39; 'Opinion Statement (CORSIA)'!$D$42; 'Opinion Statement (CORSIA)'!$D$45; 'Opinion Statement (CORSIA)'!$D$58; 'Opinion Statement (CORSIA)'!$D$61; 'Opinion Statement (CORSIA)'!$D$64; 'Opinion Statement (CORSIA)'!$D$76; 'Opinion Statement (CORSIA)'!$D$82; 'Opinion Statement (CORSIA)'!$D$85</t>
  </si>
  <si>
    <t>; 'Opinion Statement (Inst)'!$A$65; 'Opinion Statement (Aviation)'!$A$107; 'Opinion Statement (CORSIA)'!$A$86</t>
  </si>
  <si>
    <t>; 'Opinion Statement (Aviation)'!$A$108; 'Opinion Statement (CORSIA)'!$A$87</t>
  </si>
  <si>
    <t>Opinion Statement (Aviation)'!$D$108; 'Opinion Statement (CORSIA)'!$D$87</t>
  </si>
  <si>
    <t>; 'Opinion Statement (Inst)'!$A$68; 'Opinion Statement (Aviation)'!$A$110; 'Opinion Statement (CORSIA)'!$A$89</t>
  </si>
  <si>
    <t>; 'Opinion Statement (Inst)'!$A$69; 'Opinion Statement (Aviation)'!$A$111; 'Opinion Statement (CORSIA)'!$A$90</t>
  </si>
  <si>
    <t>; 'Opinion Statement (Inst)'!$C$69; 'Opinion Statement (Aviation)'!$D$111; 'Opinion Statement (CORSIA)'!$D$90</t>
  </si>
  <si>
    <t>; 'Opinion Statement (Inst)'!$A$71; 'Opinion Statement (Aviation)'!$A$114; 'Opinion Statement (CORSIA)'!$A$93</t>
  </si>
  <si>
    <t>; 'Opinion Statement (Inst)'!$A$73; 'Opinion Statement (Aviation)'!$A$117; 'Opinion Statement (CORSIA)'!$A$96</t>
  </si>
  <si>
    <t>; 'Opinion Statement (Inst)'!$A$75; 'Opinion Statement (Aviation)'!$A$120; 'Opinion Statement (CORSIA)'!$A$99</t>
  </si>
  <si>
    <t>; 'Opinion Statement (Inst)'!$C$75; 'Opinion Statement (Aviation)'!$D$121; 'Opinion Statement (CORSIA)'!$D$100</t>
  </si>
  <si>
    <t>; 'Opinion Statement (Inst)'!$A$77; 'Opinion Statement (Aviation)'!$A$124; 'Opinion Statement (CORSIA)'!$A$103</t>
  </si>
  <si>
    <t>; 'Opinion Statement (Inst)'!$A$79; 'Opinion Statement (Aviation)'!$A$127; 'Opinion Statement (CORSIA)'!$A$106</t>
  </si>
  <si>
    <t>; 'Opinion Statement (Inst)'!$C$74; 'Opinion Statement (Inst)'!$C$76; 'Opinion Statement (Inst)'!$C$78; 'Opinion Statement (Inst)'!$C$80; 'Opinion Statement (Aviation)'!$D$113; 'Opinion Statement (Aviation)'!$D$116; 'Opinion Statement (Aviation)'!$D$119; 'Opinion Statement (Aviation)'!$D$123; 'Opinion Statement (Aviation)'!$D$126; 'Opinion Statement (Aviation)'!$D$128; 'Opinion Statement (CORSIA)'!$D$92; 'Opinion Statement (CORSIA)'!$D$95; 'Opinion Statement (CORSIA)'!$D$98; 'Opinion Statement (CORSIA)'!$D$102; 'Opinion Statement (CORSIA)'!$D$105; 'Opinion Statement (CORSIA)'!$D$107</t>
  </si>
  <si>
    <t>; 'Opinion Statement (Inst)'!$A$81; 'Opinion Statement (Aviation)'!$A$129; 'Opinion Statement (CORSIA)'!$A$108</t>
  </si>
  <si>
    <t>; 'Opinion Statement (Aviation)'!$B$129; 'Opinion Statement (CORSIA)'!$B$108</t>
  </si>
  <si>
    <t>; 'Opinion Statement (Inst)'!$C$81; 'Opinion Statement (Aviation)'!$D$129; 'Opinion Statement (CORSIA)'!$D$108</t>
  </si>
  <si>
    <t>; 'Opinion Statement (Inst)'!$A$83; 'Opinion Statement (Aviation)'!$A$132; 'Opinion Statement (Aviation)'!$A$154; 'Opinion Statement (Aviation)'!$A$176; 'Opinion Statement (CORSIA)'!$A$110</t>
  </si>
  <si>
    <t>Opinion Statement (CORSIA)'!$D$110</t>
  </si>
  <si>
    <t>; 'Opinion Statement (Inst)'!$A$84; 'Opinion Statement (Aviation)'!$A$133; 'Opinion Statement (Aviation)'!$A$155; 'Opinion Statement (Aviation)'!$A$177; 'Opinion Statement (CORSIA)'!$A$111</t>
  </si>
  <si>
    <t>Opinion Statement (CORSIA)'!$B$111</t>
  </si>
  <si>
    <t>Opinion Statement (CORSIA)'!$D$111</t>
  </si>
  <si>
    <t>; 'Opinion Statement (Inst)'!$A$86; 'Opinion Statement (Aviation)'!$A$134; 'Opinion Statement (Aviation)'!$A$156; 'Opinion Statement (Aviation)'!$A$178; 'Opinion Statement (CORSIA)'!$A$112</t>
  </si>
  <si>
    <t>Opinion Statement (CORSIA)'!$B$112</t>
  </si>
  <si>
    <t>Opinion Statement (CORSIA)'!$D$112</t>
  </si>
  <si>
    <t>Opinion Statement (Aviation)'!$D$135; 'Opinion Statement (CORSIA)'!$D$113</t>
  </si>
  <si>
    <t>; 'Opinion Statement (Inst)'!$A$88; 'Opinion Statement (Aviation)'!$A$136; 'Opinion Statement (Aviation)'!$A$158; 'Opinion Statement (Aviation)'!$A$180; 'Opinion Statement (CORSIA)'!$A$114</t>
  </si>
  <si>
    <t>Opinion Statement (Aviation)'!$D$136; 'Opinion Statement (Aviation)'!$D$180; 'Opinion Statement (CORSIA)'!$D$114</t>
  </si>
  <si>
    <t>; 'Opinion Statement (Inst)'!$C$95; 'Opinion Statement (Aviation)'!$D$142; 'Opinion Statement (Aviation)'!$D$164; 'Opinion Statement (Aviation)'!$D$186; 'Opinion Statement (CORSIA)'!$D$120</t>
  </si>
  <si>
    <t>; 'Opinion Statement (Inst)'!$A$98; 'Opinion Statement (Aviation)'!$A$145; 'Opinion Statement (Aviation)'!$A$167; 'Opinion Statement (Aviation)'!$A$189; 'Opinion Statement (CORSIA)'!$A$123</t>
  </si>
  <si>
    <t>Opinion Statement (CORSIA)'!$B$123</t>
  </si>
  <si>
    <t>Opinion Statement (Aviation)'!$D$145; 'Opinion Statement (Aviation)'!$D$167; 'Opinion Statement (CORSIA)'!$D$123</t>
  </si>
  <si>
    <t>; 'Opinion Statement (Aviation)'!$B$146; 'Opinion Statement (Aviation)'!$B$168; 'Opinion Statement (Aviation)'!$B$190; 'Opinion Statement (CORSIA)'!$B$124</t>
  </si>
  <si>
    <t>; 'Opinion Statement (Inst)'!$C$102; 'Opinion Statement (Aviation)'!$D$146; 'Opinion Statement (Aviation)'!$D$168; 'Opinion Statement (Aviation)'!$D$190; 'Opinion Statement (CORSIA)'!$D$124</t>
  </si>
  <si>
    <t>; 'Opinion Statement (Inst)'!$B$100; 'Opinion Statement (Aviation)'!$B$147; 'Opinion Statement (Aviation)'!$B$169; 'Opinion Statement (Aviation)'!$B$191; 'Opinion Statement (CORSIA)'!$B$125</t>
  </si>
  <si>
    <t>; 'Opinion Statement (Inst)'!$B$101; 'Opinion Statement (Aviation)'!$B$148; 'Opinion Statement (Aviation)'!$B$170; 'Opinion Statement (Aviation)'!$B$192; 'Opinion Statement (CORSIA)'!$B$126</t>
  </si>
  <si>
    <t>; 'Opinion Statement (Inst)'!$B$102; 'Opinion Statement (Aviation)'!$B$149; 'Opinion Statement (Aviation)'!$B$171; 'Opinion Statement (Aviation)'!$B$193; 'Opinion Statement (CORSIA)'!$B$127</t>
  </si>
  <si>
    <t>; 'Opinion Statement (Inst)'!$B$103; 'Opinion Statement (Aviation)'!$B$150; 'Opinion Statement (Aviation)'!$B$172; 'Opinion Statement (Aviation)'!$B$194; 'Opinion Statement (CORSIA)'!$B$128</t>
  </si>
  <si>
    <t>; 'Opinion Statement (Inst)'!$A$104; 'Opinion Statement (Aviation)'!$A$197; 'Opinion Statement (CORSIA)'!$A$131</t>
  </si>
  <si>
    <t>; 'Opinion Statement (Inst)'!$A$105; 'Opinion Statement (Aviation)'!$A$198; 'Opinion Statement (CORSIA)'!$A$132</t>
  </si>
  <si>
    <t>; 'Opinion Statement (Inst)'!$A$106; 'Opinion Statement (Aviation)'!$A$199; 'Opinion Statement (CORSIA)'!$A$133</t>
  </si>
  <si>
    <t>; 'Opinion Statement (Inst)'!$A$107; 'Opinion Statement (Aviation)'!$A$200; 'Opinion Statement (CORSIA)'!$A$134</t>
  </si>
  <si>
    <t>; 'Opinion Statement (Inst)'!$A$108; 'Opinion Statement (Aviation)'!$A$201; 'Opinion Statement (CORSIA)'!$A$135</t>
  </si>
  <si>
    <t>; 'Opinion Statement (Inst)'!$A$109; 'Opinion Statement (Aviation)'!$A$202; 'Opinion Statement (CORSIA)'!$A$136</t>
  </si>
  <si>
    <t>; 'Opinion Statement (Inst)'!$C$105; 'Opinion Statement (Inst)'!$C$106; 'Opinion Statement (Inst)'!$C$107; 'Opinion Statement (Inst)'!$C$108; 'Opinion Statement (Inst)'!$C$109; 'Opinion Statement (Aviation)'!$D$198; 'Opinion Statement (Aviation)'!$D$199; 'Opinion Statement (Aviation)'!$D$200; 'Opinion Statement (Aviation)'!$D$201; 'Opinion Statement (Aviation)'!$D$202; 'Opinion Statement (CORSIA)'!$D$132; 'Opinion Statement (CORSIA)'!$D$133; 'Opinion Statement (CORSIA)'!$D$134; 'Opinion Statement (CORSIA)'!$D$135; 'Opinion Statement (CORSIA)'!$D$136</t>
  </si>
  <si>
    <t>; 'Opinion Statement (Inst)'!$C$111; 'Opinion Statement (Aviation)'!$D$204; 'Opinion Statement (CORSIA)'!$D$138</t>
  </si>
  <si>
    <t>; 'Opinion Statement (Aviation)'!$A$205; 'Opinion Statement (CORSIA)'!$A$139</t>
  </si>
  <si>
    <t>; 'Opinion Statement (Inst)'!$C$112; 'Opinion Statement (Aviation)'!$D$205; 'Opinion Statement (CORSIA)'!$D$139</t>
  </si>
  <si>
    <t>Opinion Statement (Aviation)'!$A$206; 'Opinion Statement (CORSIA)'!$A$140</t>
  </si>
  <si>
    <t>; 'Opinion Statement (Inst)'!$C$113; 'Opinion Statement (Aviation)'!$D$206; 'Opinion Statement (CORSIA)'!$D$140</t>
  </si>
  <si>
    <t>; 'Opinion Statement (Inst)'!$A$115; 'Opinion Statement (Aviation)'!$A$208; 'Opinion Statement (CORSIA)'!$A$142</t>
  </si>
  <si>
    <t>; 'Opinion Statement (Inst)'!$C$115; 'Opinion Statement (Aviation)'!$D$208; 'Opinion Statement (CORSIA)'!$D$142</t>
  </si>
  <si>
    <t>; 'Opinion Statement (Aviation)'!$A$209; 'Opinion Statement (CORSIA)'!$A$143</t>
  </si>
  <si>
    <t>; 'Opinion Statement (Inst)'!$C$116; 'Opinion Statement (Aviation)'!$D$209; 'Opinion Statement (CORSIA)'!$D$143</t>
  </si>
  <si>
    <t>; 'Opinion Statement (Inst)'!$A$117; 'Opinion Statement (Aviation)'!$A$210; 'Opinion Statement (CORSIA)'!$A$144</t>
  </si>
  <si>
    <t>; 'Opinion Statement (Aviation)'!$A$211; 'Opinion Statement (CORSIA)'!$A$145</t>
  </si>
  <si>
    <t>Opinion Statement (Inst)'!$A$119; 'Opinion Statement (Aviation)'!$A$212; 'Opinion Statement (CORSIA)'!$A$146</t>
  </si>
  <si>
    <t>Opinion Statement (Aviation)'!$D$212; 'Opinion Statement (CORSIA)'!$D$146</t>
  </si>
  <si>
    <t>Opinion Statement (Aviation)'!$A$213; 'Opinion Statement (CORSIA)'!$A$147</t>
  </si>
  <si>
    <t>; 'Opinion Statement (Inst)'!$C$120; 'Opinion Statement (Aviation)'!$D$213; 'Opinion Statement (CORSIA)'!$D$147</t>
  </si>
  <si>
    <t>; 'Annex 1 - Findings'!$E$3</t>
  </si>
  <si>
    <t>; 'Annex 1 - Findings'!$A$4</t>
  </si>
  <si>
    <t>; 'Annex 1 - Findings'!$C$6</t>
  </si>
  <si>
    <t>Annex 1 - Findings'!$E$6</t>
  </si>
  <si>
    <t>; 'Annex 1 - Findings'!$E$7</t>
  </si>
  <si>
    <t>; 'Annex 1 - Findings'!$E$12</t>
  </si>
  <si>
    <t>; 'Annex 1 - Findings'!$C$18</t>
  </si>
  <si>
    <t>; 'Annex 1 - Findings'!$C$19</t>
  </si>
  <si>
    <t>; 'Annex 1 - Findings'!$E$20</t>
  </si>
  <si>
    <t>; 'Annex 1 - Findings'!$E$25</t>
  </si>
  <si>
    <t>; 'Annex 1 - Findings'!$C$31</t>
  </si>
  <si>
    <t>; 'Annex 1 - Findings'!$D$6; 'Annex 1 - Findings'!$D$19; 'Annex 1 - Findings'!$D$31</t>
  </si>
  <si>
    <t>; 'Annex 1 - Findings'!$E$32</t>
  </si>
  <si>
    <t>; 'Annex 1 - Findings'!$E$37</t>
  </si>
  <si>
    <t>; 'Annex 1 - Findings'!$C$43</t>
  </si>
  <si>
    <t>; 'Annex 1 - Findings'!$E$44</t>
  </si>
  <si>
    <t>; 'Annex 1 - Findings'!$E$49</t>
  </si>
  <si>
    <t>; 'Annex 1 - Findings'!$C$55</t>
  </si>
  <si>
    <t>; 'Annex 1 - Findings'!$E$56</t>
  </si>
  <si>
    <t>; 'Annex 1 - Findings'!$E$61</t>
  </si>
  <si>
    <t>; 'Annex 1 - Findings'!$A$67</t>
  </si>
  <si>
    <t>Annex 1 - Findings'!$E$72</t>
  </si>
  <si>
    <t>; 'Annex 1 - Findings'!$C$70; 'Annex 1 - Findings'!$C$78</t>
  </si>
  <si>
    <t>Annex 1 - Findings'!$E$70; 'Annex 1 - Findings'!$E$78</t>
  </si>
  <si>
    <t>Annex 1 - Findings'!$C$71; 'Annex 1 - Findings'!$C$79</t>
  </si>
  <si>
    <t>Annex 1 - Findings'!$C$72; 'Annex 1 - Findings'!$C$80</t>
  </si>
  <si>
    <t>Annex 1 - Findings'!$E$80</t>
  </si>
  <si>
    <t>; 'Annex 1 - Findings'!$C$73; 'Annex 1 - Findings'!$C$81</t>
  </si>
  <si>
    <t>; 'Annex 1 - Findings'!$C$74; 'Annex 1 - Findings'!$C$82</t>
  </si>
  <si>
    <t>; 'Annex 1 - Findings'!$C$75; 'Annex 1 - Findings'!$C$83</t>
  </si>
  <si>
    <t>Annex 2 - basis of work (Inst)'!$B$8</t>
  </si>
  <si>
    <t>Annex 2 - basis of work (Inst)'!$B$9</t>
  </si>
  <si>
    <t>Annex 2 - basis of work (Inst)'!$B$12</t>
  </si>
  <si>
    <t>Annex 2 - basis of work (Inst)'!$B$16</t>
  </si>
  <si>
    <t>Annex 2 - basis of work (Inst)'!$B$18</t>
  </si>
  <si>
    <t>Annex 2 - basis of work (Inst)'!$B$19</t>
  </si>
  <si>
    <t>; 'Annex 1 - Findings'!$A$1; 'Annex 2 - basis of work (Inst)'!$A$2; 'Annex 2 - basis of work (Avi)'!$A$2</t>
  </si>
  <si>
    <t>; 'Annex 2 - basis of work (Inst)'!$A$5; 'Annex 2 - basis of work (Avi)'!$A$5</t>
  </si>
  <si>
    <t>; 'Annex 2 - basis of work (Inst)'!$C$5; 'Annex 2 - basis of work (Avi)'!$C$5</t>
  </si>
  <si>
    <t>; 'Annex 2 - basis of work (Inst)'!$A$8; 'Annex 2 - basis of work (Avi)'!$A$8</t>
  </si>
  <si>
    <t>Annex 2 - basis of work (Avi)'!$B$8</t>
  </si>
  <si>
    <t>; 'Annex 2 - basis of work (Inst)'!$A$9; 'Annex 2 - basis of work (Avi)'!$A$9</t>
  </si>
  <si>
    <t>Annex 2 - basis of work (Avi)'!$B$9</t>
  </si>
  <si>
    <t>Annex 2 - basis of work (Avi)'!$C$9</t>
  </si>
  <si>
    <t>; 'Annex 2 - basis of work (Inst)'!$B$10; 'Annex 2 - basis of work (Avi)'!$B$10</t>
  </si>
  <si>
    <t>Annex 2 - basis of work (Inst)'!$B$11; 'Annex 2 - basis of work (Avi)'!$B$11</t>
  </si>
  <si>
    <t>Annex 2 - basis of work (Avi)'!$B$12</t>
  </si>
  <si>
    <t>; 'Annex 2 - basis of work (Inst)'!$B$13; 'Annex 2 - basis of work (Avi)'!$B$13</t>
  </si>
  <si>
    <t>Annex 2 - basis of work (Inst)'!$B$14; 'Annex 2 - basis of work (Avi)'!$B$14</t>
  </si>
  <si>
    <t>; 'Annex 2 - basis of work (Inst)'!$B$15; 'Annex 2 - basis of work (Avi)'!$B$15</t>
  </si>
  <si>
    <t>Annex 2 - basis of work (Avi)'!$B$16</t>
  </si>
  <si>
    <t>; 'Annex 2 - basis of work (Inst)'!$B$17; 'Annex 2 - basis of work (Avi)'!$B$17</t>
  </si>
  <si>
    <t>Annex 2 - basis of work (Avi)'!$B$18</t>
  </si>
  <si>
    <t>; 'Annex 2 - basis of work (Inst)'!$A$19; 'Annex 2 - basis of work (Avi)'!$A$19</t>
  </si>
  <si>
    <t>Annex 2 - basis of work (Avi)'!$B$19</t>
  </si>
  <si>
    <t>; 'Annex 2 - basis of work (Inst)'!$A$20; 'Annex 2 - basis of work (Avi)'!$A$20</t>
  </si>
  <si>
    <t>Annex 2 - basis of work (Inst)'!$C$21; 'Annex 2 - basis of work (Avi)'!$C$21</t>
  </si>
  <si>
    <t>; 'Annex 2 - basis of work (Inst)'!$B$22; 'Annex 2 - basis of work (Avi)'!$B$22</t>
  </si>
  <si>
    <t>; 'Annex 2 - basis of work (Inst)'!$A$24; 'Annex 2 - basis of work (Avi)'!$A$24</t>
  </si>
  <si>
    <t>; 'Annex 2 - basis of work (Inst)'!$B$24; 'Annex 2 - basis of work (Avi)'!$B$24</t>
  </si>
  <si>
    <t>; 'Annex 2 - basis of work (Inst)'!$C$24; 'Annex 2 - basis of work (Avi)'!$C$24</t>
  </si>
  <si>
    <t>Annex 2 - basis of work (Inst)'!$B$25; 'Annex 2 - basis of work (Avi)'!$B$25</t>
  </si>
  <si>
    <t>Annex 2 - basis of work (Inst)'!$B$26; 'Annex 2 - basis of work (Avi)'!$B$26</t>
  </si>
  <si>
    <t>Annex 2 - basis of work (Inst)'!$B$27; 'Annex 2 - basis of work (Avi)'!$B$27</t>
  </si>
  <si>
    <t>; 'Annex 2 - basis of work (Inst)'!$B$28; 'Annex 2 - basis of work (Avi)'!$B$28</t>
  </si>
  <si>
    <t>; 'Annex 2 - basis of work (Inst)'!$B$29; 'Annex 2 - basis of work (Avi)'!$B$29</t>
  </si>
  <si>
    <t>; 'Annex 2 - basis of work (Inst)'!$B$30; 'Annex 2 - basis of work (Avi)'!$B$30</t>
  </si>
  <si>
    <t>; 'Guidelines and Conditions'!$B$57; 'Annex 2 - basis of work (Inst)'!$B$31; 'Annex 2 - basis of work (Avi)'!$B$31</t>
  </si>
  <si>
    <t>; 'Annex 2 - basis of work (Inst)'!$B$32; 'Annex 2 - basis of work (Inst)'!$B$33; 'Annex 2 - basis of work (Avi)'!$B$32; 'Annex 2 - basis of work (Avi)'!$B$33</t>
  </si>
  <si>
    <t>; 'Annex 2 - basis of work (Inst)'!$B$35; 'Annex 2 - basis of work (Avi)'!$B$34</t>
  </si>
  <si>
    <t>; 'Annex 2 - basis of work (Inst)'!$C$35; 'Annex 2 - basis of work (Avi)'!$C$34</t>
  </si>
  <si>
    <t>; 'Annex 2 - basis of work (Inst)'!$B$36; 'Annex 2 - basis of work (Avi)'!$B$35</t>
  </si>
  <si>
    <t>; 'Annex 2 - basis of work (Inst)'!$B$37; 'Annex 2 - basis of work (Avi)'!$B$36</t>
  </si>
  <si>
    <t>Annex 2 - basis of work (Inst)'!$B$38; 'Annex 2 - basis of work (Avi)'!$B$37</t>
  </si>
  <si>
    <t>Annex 2 - basis of work (Inst)'!$C$38; 'Annex 2 - basis of work (Avi)'!$C$37</t>
  </si>
  <si>
    <t>Annex 2 - basis of work (Inst)'!$B$39; 'Annex 2 - basis of work (Avi)'!$B$38</t>
  </si>
  <si>
    <t>; 'Annex 2 - basis of work (Inst)'!$B$40; 'Annex 2 - basis of work (Avi)'!$B$39</t>
  </si>
  <si>
    <t>; 'Annex 2 - basis of work (Inst)'!$B$41; 'Annex 2 - basis of work (Avi)'!$B$40</t>
  </si>
  <si>
    <t>Annex 2 - basis of work (Avi)'!$A$41</t>
  </si>
  <si>
    <t>; 'Annex 2 - basis of work (Inst)'!$B$42; 'Annex 2 - basis of work (Avi)'!$B$41</t>
  </si>
  <si>
    <t>Annex 2 - basis of work (Inst)'!$C$42; 'Annex 2 - basis of work (Avi)'!$C$41</t>
  </si>
  <si>
    <t>Annex 2 - basis of work (Inst)'!$B$43; 'Annex 2 - basis of work (Avi)'!$B$42</t>
  </si>
  <si>
    <t>; 'Annex 2 - basis of work (Inst)'!$B$44; 'Annex 2 - basis of work (Avi)'!$B$43</t>
  </si>
  <si>
    <t>; 'Annex 2 - basis of work (Inst)'!$B$45; 'Annex 2 - basis of work (Avi)'!$B$44</t>
  </si>
  <si>
    <t>; 'Annex 2 - basis of work (Inst)'!$B$46; 'Annex 2 - basis of work (Avi)'!$B$45</t>
  </si>
  <si>
    <t>Annex 2 - basis of work (Avi)'!$B$46</t>
  </si>
  <si>
    <t>Annex 2 - basis of work (Avi)'!$C$46</t>
  </si>
  <si>
    <t>Annex 2 - basis of work (Avi)'!$B$47</t>
  </si>
  <si>
    <t>Annex 2 - basis of work (Avi)'!$B$48</t>
  </si>
  <si>
    <t>; 'Opinion Statement (Inst)'!$C$1; 'Opinion Statement (Aviation)'!$D$1; 'Opinion Statement (CORSIA)'!$D$1; 'Annex 1 - Findings'!$E$1; 'Annex 2 - basis of work (Inst)'!$C$1; 'Annex 2 - basis of work (Avi)'!$C$1; 'Annex 3 - Changes '!$D$1</t>
  </si>
  <si>
    <t>; 'Annex 3 - Changes '!$A$2</t>
  </si>
  <si>
    <t>; 'Annex 2 - basis of work (Inst)'!$C$3; 'Annex 2 - basis of work (Avi)'!$C$3; 'Annex 3 - Changes '!$D$3</t>
  </si>
  <si>
    <t>; 'Annex 3 - Changes '!$A$5</t>
  </si>
  <si>
    <t>; 'Annex 3 - Changes '!$A$6</t>
  </si>
  <si>
    <t>; 'Annex 3 - Changes '!$D$8</t>
  </si>
  <si>
    <t>; 'Annex 3 - Changes '!$A$20</t>
  </si>
  <si>
    <t>Annex 1 - Findings'!$B$6; 'Annex 1 - Findings'!$B$19; 'Annex 1 - Findings'!$B$31; 'Annex 1 - Findings'!$B$43; 'Annex 1 - Findings'!$B$55; 'Annex 1 - Findings'!$B$69; 'Annex 1 - Findings'!$B$77; 'Annex 2 - basis of work (Avi)'!$A$7; 'Annex 3 - Changes '!$B$7; 'Annex 3 - Changes '!$B$21</t>
  </si>
  <si>
    <t>Annex 3 - Changes '!$D$22</t>
  </si>
  <si>
    <t>; 'Annex 3 - Changes '!$D$28</t>
  </si>
  <si>
    <t>; 'Annex 3 - Changes '!$D$13; 'Annex 3 - Changes '!$D$30</t>
  </si>
  <si>
    <t>Accounting'!$B$4</t>
  </si>
  <si>
    <t>; 'Opinion Statement (Aviation)'!$B$15; 'Opinion Statement (CORSIA)'!$B$15; 'Accounting'!$B$9</t>
  </si>
  <si>
    <t>Annex 2 - basis of work (Inst)'!$C$20; 'Annex 2 - basis of work (Avi)'!$C$20; 'Accounting'!$Y$6; 'Accounting'!$Y$11</t>
  </si>
  <si>
    <t>Opinion Statement (Inst)'!$B$49; 'Opinion Statement (Aviation)'!$B$75; 'Opinion Statement (Aviation)'!$C$75; 'Opinion Statement (CORSIA)'!$B$54; 'Accounting'!$AR$6; 'Accounting'!$AR$11</t>
  </si>
  <si>
    <t>; 'Opinion Statement (Inst)'!$B$41; 'Opinion Statement (Inst)'!$B$43; 'Opinion Statement (Inst)'!$B$45; 'Opinion Statement (Inst)'!$B$48; 'Opinion Statement (Inst)'!$B$52; 'Opinion Statement (Inst)'!$B$54; 'Opinion Statement (Inst)'!$B$56; 'Opinion Statement (Inst)'!$B$58; 'Opinion Statement (Inst)'!$B$60; 'Opinion Statement (Inst)'!$B$62; 'Opinion Statement (Inst)'!$B$64; 'Opinion Statement (Inst)'!$B$70; 'Opinion Statement (Inst)'!$B$72; 'Opinion Statement (Inst)'!$B$74; 'Opinion Statement (Inst)'!$B$76; 'Opinion Statement (Inst)'!$B$78; 'Opinion Statement (Inst)'!$B$80; 'Opinion Statement (Aviation)'!$B$47; 'Opinion Statement (Aviation)'!$B$50; 'Opinion Statement (Aviation)'!$B$53; 'Opinion Statement (Aviation)'!$B$56; 'Opinion Statement (Aviation)'!$C$60; 'Opinion Statement (Aviation)'!$C$63; 'Opinion Statement (Aviation)'!$C$66; 'Opinion Statement (Aviation)'!$C$69; 'Opinion Statement (Aviation)'!$B$73; 'Opinion Statement (Aviation)'!$C$73; 'Opinion Statement (Aviation)'!$B$78; 'Opinion Statement (Aviation)'!$C$78; 'Opinion Statement (Aviation)'!$B$81; 'Opinion Statement (Aviation)'!$C$81; 'Opinion Statement (Aviation)'!$B$84; 'Opinion Statement (Aviation)'!$C$84; 'Opinion Statement (Aviation)'!$B$87; 'Opinion Statement (Aviation)'!$C$87; 'Opinion Statement (Aviation)'!$B$90; 'Opinion Statement (Aviation)'!$C$90; 'Opinion Statement (Aviation)'!$B$93; 'Opinion Statement (Aviation)'!$C$93; 'Opinion Statement (Aviation)'!$B$96; 'Opinion Statement (Aviation)'!$C$96; 'Opinion Statement (Aviation)'!$B$99; 'Opinion Statement (Aviation)'!$C$99; 'Opinion Statement (Aviation)'!$B$102; 'Opinion Statement (Aviation)'!$C$102; 'Opinion Statement (Aviation)'!$B$105; 'Opinion Statement (Aviation)'!$C$105; 'Opinion Statement (Aviation)'!$B$112; 'Opinion Statement (Aviation)'!$B$115; 'Opinion Statement (Aviation)'!$B$118; 'Opinion Statement (Aviation)'!$B$122; 'Opinion Statement (Aviation)'!$B$125; 'Opinion Statement (Aviation)'!$B$128; 'Opinion Statement (CORSIA)'!$B$38; 'Opinion Statement (CORSIA)'!$B$41; 'Opinion Statement (CORSIA)'!$B$44; 'Opinion Statement (CORSIA)'!$B$47; 'Opinion Statement (CORSIA)'!$B$52; 'Opinion Statement (CORSIA)'!$B$57; 'Opinion Statement (CORSIA)'!$B$60; 'Opinion Statement (CORSIA)'!$B$63; 'Opinion Statement (CORSIA)'!$B$66; 'Opinion Statement (CORSIA)'!$B$69; 'Opinion Statement (CORSIA)'!$B$72; 'Opinion Statement (CORSIA)'!$B$75; 'Opinion Statement (CORSIA)'!$B$78; 'Opinion Statement (CORSIA)'!$B$81; 'Opinion Statement (CORSIA)'!$B$84; 'Opinion Statement (CORSIA)'!$B$91; 'Opinion Statement (CORSIA)'!$B$94; 'Opinion Statement (CORSIA)'!$B$97; 'Opinion Statement (CORSIA)'!$B$101; 'Opinion Statement (CORSIA)'!$B$104; 'Opinion Statement (CORSIA)'!$B$107; 'Accounting'!$AK$6; 'Accounting'!$AM$6; 'Accounting'!$AO$6; 'Accounting'!$AQ$6; 'Accounting'!$AT$6; 'Accounting'!$AV$6; 'Accounting'!$AX$6; 'Accounting'!$AZ$6; 'Accounting'!$BB$6; 'Accounting'!$BD$6; 'Accounting'!$BF$6; 'Accounting'!$BH$6; 'Accounting'!$BP$6; 'Accounting'!$BR$6; 'Accounting'!$BT$6; 'Accounting'!$BV$6; 'Accounting'!$BX$6; 'Accounting'!$BZ$6; 'Accounting'!$AK$11; 'Accounting'!$AM$11; 'Accounting'!$AO$11; 'Accounting'!$AQ$11; 'Accounting'!$AT$11; 'Accounting'!$AV$11; 'Accounting'!$AX$11; 'Accounting'!$AZ$11; 'Accounting'!$BB$11; 'Accounting'!$BD$11; 'Accounting'!$BF$11; 'Accounting'!$BH$11; 'Accounting'!$BJ$11; 'Accounting'!$BL$11</t>
  </si>
  <si>
    <t>Accounting'!$B$14</t>
  </si>
  <si>
    <t>; 'EUwideConstants'!$A$2</t>
  </si>
  <si>
    <t>; 'EUwideConstants'!$A$3</t>
  </si>
  <si>
    <t>; 'EUwideConstants'!$A$4</t>
  </si>
  <si>
    <t>; 'EUwideConstants'!$A$5</t>
  </si>
  <si>
    <t>; 'EUwideConstants'!$A$6</t>
  </si>
  <si>
    <t>; 'EUwideConstants'!$A$7</t>
  </si>
  <si>
    <t>; 'EUwideConstants'!$A$8</t>
  </si>
  <si>
    <t>; 'EUwideConstants'!$A$9</t>
  </si>
  <si>
    <t>; 'EUwideConstants'!$A$10</t>
  </si>
  <si>
    <t>; 'EUwideConstants'!$A$11</t>
  </si>
  <si>
    <t>; 'EUwideConstants'!$A$12</t>
  </si>
  <si>
    <t>; 'EUwideConstants'!$A$13</t>
  </si>
  <si>
    <t>; 'EUwideConstants'!$A$14</t>
  </si>
  <si>
    <t>; 'EUwideConstants'!$A$15</t>
  </si>
  <si>
    <t>; 'EUwideConstants'!$A$16</t>
  </si>
  <si>
    <t>; 'EUwideConstants'!$A$17</t>
  </si>
  <si>
    <t>; 'EUwideConstants'!$A$18</t>
  </si>
  <si>
    <t>; 'EUwideConstants'!$A$19</t>
  </si>
  <si>
    <t>; 'EUwideConstants'!$A$20</t>
  </si>
  <si>
    <t>; 'EUwideConstants'!$A$21</t>
  </si>
  <si>
    <t>; 'EUwideConstants'!$A$22</t>
  </si>
  <si>
    <t>; 'EUwideConstants'!$A$23</t>
  </si>
  <si>
    <t>; 'EUwideConstants'!$A$24</t>
  </si>
  <si>
    <t>; 'EUwideConstants'!$A$25</t>
  </si>
  <si>
    <t>; 'EUwideConstants'!$A$26</t>
  </si>
  <si>
    <t>; 'EUwideConstants'!$A$27</t>
  </si>
  <si>
    <t>; 'EUwideConstants'!$A$28</t>
  </si>
  <si>
    <t>; 'EUwideConstants'!$A$29</t>
  </si>
  <si>
    <t>; 'EUwideConstants'!$A$38</t>
  </si>
  <si>
    <t>; 'EUwideConstants'!$A$42</t>
  </si>
  <si>
    <t>; 'EUwideConstants'!$A$47</t>
  </si>
  <si>
    <t>; 'EUwideConstants'!$A$43; 'EUwideConstants'!$A$48</t>
  </si>
  <si>
    <t>; 'EUwideConstants'!$A$55</t>
  </si>
  <si>
    <t>; 'EUwideConstants'!$A$56</t>
  </si>
  <si>
    <t>EUwideConstants'!$A$63</t>
  </si>
  <si>
    <t>EUwideConstants'!$A$64</t>
  </si>
  <si>
    <t>; 'EUwideConstants'!$A$88</t>
  </si>
  <si>
    <t>; 'EUwideConstants'!$A$89</t>
  </si>
  <si>
    <t>; 'EUwideConstants'!$A$90</t>
  </si>
  <si>
    <t>Opinion Statement (Aviation)'!$A$18; 'Opinion Statement (Aviation)'!$B$136; 'EUwideConstants'!$A$94</t>
  </si>
  <si>
    <t>Opinion Statement (Aviation)'!$B$180; 'EUwideConstants'!$A$95</t>
  </si>
  <si>
    <t>Opinion Statement (Aviation)'!$B$158; 'EUwideConstants'!$A$96</t>
  </si>
  <si>
    <t>EUwideConstants'!$A$97</t>
  </si>
  <si>
    <t>EUwideConstants'!$A$98</t>
  </si>
  <si>
    <t>EUwideConstants'!$A$99</t>
  </si>
  <si>
    <t>; 'EUwideConstants'!$A$102</t>
  </si>
  <si>
    <t>; 'EUwideConstants'!$A$103</t>
  </si>
  <si>
    <t>; 'EUwideConstants'!$A$106</t>
  </si>
  <si>
    <t>; 'EUwideConstants'!$A$107</t>
  </si>
  <si>
    <t>; 'EUwideConstants'!$A$108</t>
  </si>
  <si>
    <t>; 'EUwideConstants'!$A$109</t>
  </si>
  <si>
    <t>; 'EUwideConstants'!$A$114</t>
  </si>
  <si>
    <t>; 'Annex 1 - Findings'!$B$7; 'Annex 1 - Findings'!$D$7; 'Annex 1 - Findings'!$B$8; 'Annex 1 - Findings'!$D$8; 'Annex 1 - Findings'!$B$9; 'Annex 1 - Findings'!$D$9; 'Annex 1 - Findings'!$B$10; 'Annex 1 - Findings'!$D$10; 'Annex 1 - Findings'!$B$11; 'Annex 1 - Findings'!$D$11; 'Annex 1 - Findings'!$B$12; 'Annex 1 - Findings'!$D$12; 'Annex 1 - Findings'!$B$13; 'Annex 1 - Findings'!$D$13; 'Annex 1 - Findings'!$B$14; 'Annex 1 - Findings'!$D$14; 'Annex 1 - Findings'!$B$15; 'Annex 1 - Findings'!$D$15; 'Annex 1 - Findings'!$B$16; 'Annex 1 - Findings'!$D$16; 'Annex 1 - Findings'!$B$20; 'Annex 1 - Findings'!$D$20; 'Annex 1 - Findings'!$B$21; 'Annex 1 - Findings'!$D$21; 'Annex 1 - Findings'!$B$22; 'Annex 1 - Findings'!$D$22; 'Annex 1 - Findings'!$B$23; 'Annex 1 - Findings'!$D$23; 'Annex 1 - Findings'!$B$24; 'Annex 1 - Findings'!$D$24; 'Annex 1 - Findings'!$B$25; 'Annex 1 - Findings'!$D$25; 'Annex 1 - Findings'!$B$26; 'Annex 1 - Findings'!$D$26; 'Annex 1 - Findings'!$B$27; 'Annex 1 - Findings'!$D$27; 'Annex 1 - Findings'!$B$28; 'Annex 1 - Findings'!$D$28; 'Annex 1 - Findings'!$B$29; 'Annex 1 - Findings'!$D$29; 'Annex 1 - Findings'!$B$32; 'Annex 1 - Findings'!$D$32; 'Annex 1 - Findings'!$B$33; 'Annex 1 - Findings'!$D$33; 'Annex 1 - Findings'!$B$34; 'Annex 1 - Findings'!$D$34; 'Annex 1 - Findings'!$B$35; 'Annex 1 - Findings'!$D$35; 'Annex 1 - Findings'!$B$36; 'Annex 1 - Findings'!$D$36; 'Annex 1 - Findings'!$B$37; 'Annex 1 - Findings'!$D$37; 'Annex 1 - Findings'!$B$38; 'Annex 1 - Findings'!$D$38; 'Annex 1 - Findings'!$B$39; 'Annex 1 - Findings'!$D$39; 'Annex 1 - Findings'!$B$40; 'Annex 1 - Findings'!$D$40; 'Annex 1 - Findings'!$B$41; 'Annex 1 - Findings'!$D$41; 'Annex 1 - Findings'!$B$44; 'Annex 1 - Findings'!$B$45; 'Annex 1 - Findings'!$B$46; 'Annex 1 - Findings'!$B$47; 'Annex 1 - Findings'!$B$48; 'Annex 1 - Findings'!$B$49; 'Annex 1 - Findings'!$B$50; 'Annex 1 - Findings'!$B$51; 'Annex 1 - Findings'!$B$52; 'Annex 1 - Findings'!$B$53; 'Annex 1 - Findings'!$B$56; 'Annex 1 - Findings'!$B$57; 'Annex 1 - Findings'!$B$58; 'Annex 1 - Findings'!$B$59; 'Annex 1 - Findings'!$B$60; 'Annex 1 - Findings'!$B$61; 'Annex 1 - Findings'!$B$62; 'Annex 1 - Findings'!$B$63; 'Annex 1 - Findings'!$B$64; 'Annex 1 - Findings'!$B$65; 'Annex 1 - Findings'!$C$69; 'Annex 1 - Findings'!$D$70; 'Annex 1 - Findings'!$D$71; 'Annex 1 - Findings'!$D$72; 'Annex 1 - Findings'!$D$74; 'Annex 1 - Findings'!$D$75; 'Annex 1 - Findings'!$C$77; 'Annex 1 - Findings'!$D$78; 'Annex 1 - Findings'!$D$79; 'Annex 1 - Findings'!$D$80; 'Annex 1 - Findings'!$D$82; 'Annex 1 - Findings'!$D$83; 'Annex 2 - basis of work (Avi)'!$B$7; 'Annex 3 - Changes '!$B$8; 'Annex 3 - Changes '!$B$9; 'Annex 3 - Changes '!$B$10; 'Annex 3 - Changes '!$B$11; 'Annex 3 - Changes '!$B$12; 'Annex 3 - Changes '!$B$13; 'Annex 3 - Changes '!$B$14; 'Annex 3 - Changes '!$B$15; 'Annex 3 - Changes '!$B$16; 'Annex 3 - Changes '!$B$17; 'Annex 3 - Changes '!$B$18; 'Annex 3 - Changes '!$B$22; 'Annex 3 - Changes '!$B$23; 'Annex 3 - Changes '!$B$24; 'Annex 3 - Changes '!$B$25; 'Annex 3 - Changes '!$B$26; 'Annex 3 - Changes '!$B$27; 'Annex 3 - Changes '!$B$28; 'Annex 3 - Changes '!$B$29; 'Annex 3 - Changes '!$B$30; 'Annex 3 - Changes '!$B$31; 'Annex 3 - Changes '!$B$32; 'EUwideConstants'!$A$93; 'EUwideConstants'!$A$117</t>
  </si>
  <si>
    <t>; 'Opinion Statement (Aviation)'!$B$18; 'Opinion Statement (Aviation)'!$B$19; 'EUwideConstants'!$A$32; 'EUwideConstants'!$A$36; 'EUwideConstants'!$A$41; 'EUwideConstants'!$A$46; 'EUwideConstants'!$A$51; 'EUwideConstants'!$A$59; 'EUwideConstants'!$A$72; 'EUwideConstants'!$A$112; 'EUwideConstants'!$A$118</t>
  </si>
  <si>
    <t>; 'EUwideConstants'!$A$122</t>
  </si>
  <si>
    <t>; 'Opinion Statement (Inst)'!$A$3; 'Annex 1 - Findings'!$A$2; 'EUwideConstants'!$A$125</t>
  </si>
  <si>
    <t>EUwideConstants'!$A$126</t>
  </si>
  <si>
    <t>EUwideConstants'!$A$129</t>
  </si>
  <si>
    <t>EUwideConstants'!$A$130</t>
  </si>
  <si>
    <t>EUwideConstants'!$A$131</t>
  </si>
  <si>
    <t>EUwideConstants'!$A$132</t>
  </si>
  <si>
    <t>EUwideConstants'!$A$135</t>
  </si>
  <si>
    <t>EUwideConstants'!$A$136</t>
  </si>
  <si>
    <t>EUwideConstants'!$A$137</t>
  </si>
  <si>
    <t>EUwideConstants'!$A$138</t>
  </si>
  <si>
    <t>EUwideConstants'!$A$140</t>
  </si>
  <si>
    <t>; 'MSParameters'!$A$1</t>
  </si>
  <si>
    <t>; 'MSParameters'!$A$4</t>
  </si>
  <si>
    <t>; 'MSParameters'!$A$5</t>
  </si>
  <si>
    <t>; 'MSParameters'!$A$6</t>
  </si>
  <si>
    <t>; 'MSParameters'!$A$7</t>
  </si>
  <si>
    <t>; 'MSParameters'!$A$8</t>
  </si>
  <si>
    <t>; 'MSParameters'!$A$15</t>
  </si>
  <si>
    <t>New in 2022</t>
  </si>
  <si>
    <t>New in 2023</t>
  </si>
  <si>
    <t>New in 2024</t>
  </si>
  <si>
    <t>&lt; Free text &gt;. See Article 23 of AVR</t>
  </si>
  <si>
    <t>&lt;deleted&gt;</t>
  </si>
  <si>
    <t>new field 2022</t>
  </si>
  <si>
    <t>Option B</t>
  </si>
  <si>
    <t>Option C</t>
  </si>
  <si>
    <t>Swiss ETS</t>
  </si>
  <si>
    <t xml:space="preserve">Yes / No &lt; Noting the MRR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t>
  </si>
  <si>
    <t>yes or no &lt; If the site visit was waived under Article 31 and 32, please provide brief details below under justification as to why not and specify which criteria in Article 32 was used to waive site visit. Please see section 3 of KGN II.5  provided by the Commission.&gt; 
&lt;If the site visit was carried out virtually because of force majeure under Article 34a,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t>
  </si>
</sst>
</file>

<file path=xl/styles.xml><?xml version="1.0" encoding="utf-8"?>
<styleSheet xmlns="http://schemas.openxmlformats.org/spreadsheetml/2006/main">
  <numFmts count="7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 #,##0_-;_-* #,##0\-;_-* &quot;-&quot;_-;_-@_-"/>
    <numFmt numFmtId="200" formatCode="_-&quot;€&quot;\ * #,##0.00_-;_-&quot;€&quot;\ * #,##0.00\-;_-&quot;€&quot;\ * &quot;-&quot;??_-;_-@_-"/>
    <numFmt numFmtId="201" formatCode="_-* #,##0.00_-;_-* #,##0.00\-;_-* &quot;-&quot;??_-;_-@_-"/>
    <numFmt numFmtId="202" formatCode="#,##0\ &quot;€&quot;;\-#,##0\ &quot;€&quot;"/>
    <numFmt numFmtId="203" formatCode="#,##0\ &quot;€&quot;;[Red]\-#,##0\ &quot;€&quot;"/>
    <numFmt numFmtId="204" formatCode="#,##0.00\ &quot;€&quot;;\-#,##0.00\ &quot;€&quot;"/>
    <numFmt numFmtId="205" formatCode="#,##0.00\ &quot;€&quot;;[Red]\-#,##0.00\ &quot;€&quot;"/>
    <numFmt numFmtId="206" formatCode="_-* #,##0\ &quot;€&quot;_-;\-* #,##0\ &quot;€&quot;_-;_-* &quot;-&quot;\ &quot;€&quot;_-;_-@_-"/>
    <numFmt numFmtId="207" formatCode="_-* #,##0\ _€_-;\-* #,##0\ _€_-;_-* &quot;-&quot;\ _€_-;_-@_-"/>
    <numFmt numFmtId="208" formatCode="_-* #,##0.00\ &quot;€&quot;_-;\-* #,##0.00\ &quot;€&quot;_-;_-* &quot;-&quot;??\ &quot;€&quot;_-;_-@_-"/>
    <numFmt numFmtId="209" formatCode="_-* #,##0.00\ _€_-;\-* #,##0.00\ _€_-;_-* &quot;-&quot;??\ _€_-;_-@_-"/>
    <numFmt numFmtId="210" formatCode="&quot;€&quot;#,##0;\-&quot;€&quot;#,##0"/>
    <numFmt numFmtId="211" formatCode="&quot;€&quot;#,##0;[Red]\-&quot;€&quot;#,##0"/>
    <numFmt numFmtId="212" formatCode="&quot;€&quot;#,##0.00;\-&quot;€&quot;#,##0.00"/>
    <numFmt numFmtId="213" formatCode="&quot;€&quot;#,##0.00;[Red]\-&quot;€&quot;#,##0.00"/>
    <numFmt numFmtId="214" formatCode="_-&quot;€&quot;* #,##0_-;\-&quot;€&quot;* #,##0_-;_-&quot;€&quot;* &quot;-&quot;_-;_-@_-"/>
    <numFmt numFmtId="215" formatCode="_-&quot;€&quot;* #,##0.00_-;\-&quot;€&quot;* #,##0.00_-;_-&quot;€&quot;* &quot;-&quot;??_-;_-@_-"/>
    <numFmt numFmtId="216" formatCode="&quot;Yes&quot;;&quot;Yes&quot;;&quot;No&quot;"/>
    <numFmt numFmtId="217" formatCode="&quot;True&quot;;&quot;True&quot;;&quot;False&quot;"/>
    <numFmt numFmtId="218" formatCode="&quot;On&quot;;&quot;On&quot;;&quot;Off&quot;"/>
    <numFmt numFmtId="219" formatCode="[$€-2]\ #,##0.00_);[Red]\([$€-2]\ #,##0.00\)"/>
    <numFmt numFmtId="220" formatCode="&quot;Ja&quot;;&quot;Ja&quot;;&quot;Nee&quot;"/>
    <numFmt numFmtId="221" formatCode="&quot;Waar&quot;;&quot;Waar&quot;;&quot;Onwaar&quot;"/>
    <numFmt numFmtId="222" formatCode="&quot;Aan&quot;;&quot;Aan&quot;;&quot;Uit&quot;"/>
    <numFmt numFmtId="223" formatCode="[$€-2]\ #.##000_);[Red]\([$€-2]\ #.##000\)"/>
    <numFmt numFmtId="224" formatCode="[$-C07]dddd\,\ dd\.\ mmmm\ yyyy"/>
    <numFmt numFmtId="225" formatCode="[$-413]dddd\ d\ mmmm\ yyyy"/>
    <numFmt numFmtId="226" formatCode="0.0"/>
    <numFmt numFmtId="227" formatCode="#,##0_ ;[Red]\-#,##0\ "/>
  </numFmts>
  <fonts count="95">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9"/>
      <name val="Arial"/>
      <family val="2"/>
    </font>
    <font>
      <strike/>
      <sz val="10"/>
      <name val="Arial"/>
      <family val="2"/>
    </font>
    <font>
      <sz val="10"/>
      <color indexed="10"/>
      <name val="Arial"/>
      <family val="2"/>
    </font>
    <font>
      <b/>
      <u val="single"/>
      <sz val="10"/>
      <color indexed="10"/>
      <name val="Arial"/>
      <family val="2"/>
    </font>
    <font>
      <sz val="10"/>
      <color indexed="36"/>
      <name val="Arial"/>
      <family val="2"/>
    </font>
    <font>
      <b/>
      <sz val="10"/>
      <color indexed="29"/>
      <name val="Arial"/>
      <family val="2"/>
    </font>
    <font>
      <sz val="10"/>
      <color indexed="29"/>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b/>
      <i/>
      <sz val="9"/>
      <name val="Arial"/>
      <family val="2"/>
    </font>
    <font>
      <b/>
      <sz val="9"/>
      <name val="Arial"/>
      <family val="2"/>
    </font>
    <font>
      <b/>
      <sz val="8"/>
      <color indexed="8"/>
      <name val="Tahoma"/>
      <family val="2"/>
    </font>
    <font>
      <sz val="8"/>
      <color indexed="8"/>
      <name val="Tahoma"/>
      <family val="2"/>
    </font>
    <font>
      <sz val="9"/>
      <name val="Segoe UI"/>
      <family val="2"/>
    </font>
    <font>
      <b/>
      <sz val="9"/>
      <name val="Segoe U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2.5"/>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i/>
      <sz val="10"/>
      <color indexed="10"/>
      <name val="Arial"/>
      <family val="2"/>
    </font>
    <font>
      <b/>
      <sz val="16"/>
      <color indexed="6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10"/>
      <color rgb="FFFF0000"/>
      <name val="Arial"/>
      <family val="2"/>
    </font>
    <font>
      <sz val="10"/>
      <color rgb="FFFF0000"/>
      <name val="Arial"/>
      <family val="2"/>
    </font>
    <font>
      <b/>
      <i/>
      <sz val="10"/>
      <color rgb="FFFF0000"/>
      <name val="Arial"/>
      <family val="2"/>
    </font>
    <font>
      <i/>
      <sz val="10"/>
      <color rgb="FF1B22A5"/>
      <name val="Arial"/>
      <family val="2"/>
    </font>
    <font>
      <i/>
      <sz val="10"/>
      <color rgb="FF000080"/>
      <name val="Arial"/>
      <family val="2"/>
    </font>
    <font>
      <sz val="10"/>
      <color rgb="FF000080"/>
      <name val="Arial"/>
      <family val="2"/>
    </font>
    <font>
      <b/>
      <sz val="10"/>
      <color rgb="FF000080"/>
      <name val="Arial"/>
      <family val="2"/>
    </font>
    <font>
      <b/>
      <sz val="16"/>
      <color rgb="FF4E22A6"/>
      <name val="Arial"/>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43"/>
        <bgColor indexed="64"/>
      </patternFill>
    </fill>
    <fill>
      <patternFill patternType="solid">
        <fgColor rgb="FFD8E4BC"/>
        <bgColor indexed="64"/>
      </patternFill>
    </fill>
    <fill>
      <patternFill patternType="solid">
        <fgColor indexed="27"/>
        <bgColor indexed="64"/>
      </patternFill>
    </fill>
    <fill>
      <patternFill patternType="solid">
        <fgColor rgb="FFCCFFFF"/>
        <bgColor indexed="64"/>
      </patternFill>
    </fill>
    <fill>
      <patternFill patternType="solid">
        <fgColor rgb="FFCCCCFF"/>
        <bgColor indexed="64"/>
      </patternFill>
    </fill>
    <fill>
      <patternFill patternType="solid">
        <fgColor rgb="FF92D05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style="hair"/>
      <right style="medium"/>
      <top style="medium"/>
      <bottom style="mediu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thin"/>
      <bottom>
        <color indexed="63"/>
      </bottom>
    </border>
    <border>
      <left style="thin"/>
      <right style="medium"/>
      <top style="medium"/>
      <bottom>
        <color indexed="63"/>
      </bottom>
    </border>
    <border>
      <left style="thin"/>
      <right>
        <color indexed="63"/>
      </right>
      <top style="medium"/>
      <bottom style="thin"/>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color indexed="63"/>
      </left>
      <right style="medium"/>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thin"/>
      <right>
        <color indexed="63"/>
      </right>
      <top style="thin"/>
      <bottom style="medium"/>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1" fillId="0" borderId="0">
      <alignment/>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52">
    <xf numFmtId="0" fontId="0" fillId="0" borderId="0" xfId="0" applyAlignment="1">
      <alignment/>
    </xf>
    <xf numFmtId="0" fontId="31" fillId="0" borderId="10" xfId="53" applyFont="1" applyBorder="1" applyAlignment="1" applyProtection="1">
      <alignment vertical="top"/>
      <protection/>
    </xf>
    <xf numFmtId="0" fontId="31" fillId="0" borderId="11" xfId="53" applyFont="1" applyBorder="1" applyAlignment="1" applyProtection="1">
      <alignment vertical="top"/>
      <protection/>
    </xf>
    <xf numFmtId="0" fontId="31" fillId="33" borderId="12" xfId="53" applyFont="1" applyFill="1" applyBorder="1" applyAlignment="1" applyProtection="1">
      <alignment horizontal="left" vertical="top"/>
      <protection/>
    </xf>
    <xf numFmtId="0" fontId="31" fillId="33" borderId="0" xfId="53" applyFont="1" applyFill="1" applyBorder="1" applyAlignment="1" applyProtection="1">
      <alignment horizontal="left" vertical="top"/>
      <protection/>
    </xf>
    <xf numFmtId="0" fontId="31"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4" fontId="0" fillId="34" borderId="16" xfId="0" applyNumberFormat="1" applyFill="1" applyBorder="1" applyAlignment="1" applyProtection="1">
      <alignment horizontal="lef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20" xfId="0" applyBorder="1" applyAlignment="1" applyProtection="1">
      <alignment/>
      <protection/>
    </xf>
    <xf numFmtId="0" fontId="0" fillId="36" borderId="21" xfId="0" applyFill="1" applyBorder="1" applyAlignment="1" applyProtection="1">
      <alignment/>
      <protection/>
    </xf>
    <xf numFmtId="0" fontId="0" fillId="0" borderId="22" xfId="0" applyBorder="1" applyAlignment="1" applyProtection="1">
      <alignment/>
      <protection/>
    </xf>
    <xf numFmtId="0" fontId="0" fillId="33" borderId="23" xfId="0" applyFill="1" applyBorder="1" applyAlignment="1" applyProtection="1">
      <alignment/>
      <protection/>
    </xf>
    <xf numFmtId="0" fontId="2" fillId="0" borderId="0" xfId="0" applyFont="1" applyBorder="1" applyAlignment="1" applyProtection="1">
      <alignment/>
      <protection/>
    </xf>
    <xf numFmtId="0" fontId="0" fillId="37" borderId="0" xfId="0" applyFill="1" applyAlignment="1" applyProtection="1">
      <alignment/>
      <protection/>
    </xf>
    <xf numFmtId="0" fontId="0" fillId="37" borderId="0" xfId="0" applyFill="1" applyBorder="1" applyAlignment="1" applyProtection="1">
      <alignment/>
      <protection/>
    </xf>
    <xf numFmtId="0" fontId="0" fillId="0" borderId="0" xfId="0" applyFill="1" applyBorder="1" applyAlignment="1" applyProtection="1">
      <alignment/>
      <protection/>
    </xf>
    <xf numFmtId="0" fontId="2" fillId="0" borderId="24" xfId="0" applyFont="1" applyBorder="1" applyAlignment="1" applyProtection="1">
      <alignment/>
      <protection/>
    </xf>
    <xf numFmtId="0" fontId="2" fillId="0" borderId="25" xfId="0" applyFont="1" applyBorder="1" applyAlignment="1" applyProtection="1">
      <alignment/>
      <protection/>
    </xf>
    <xf numFmtId="0" fontId="0" fillId="0" borderId="26" xfId="0" applyBorder="1" applyAlignment="1" applyProtection="1">
      <alignment/>
      <protection/>
    </xf>
    <xf numFmtId="14" fontId="0" fillId="34" borderId="27" xfId="0" applyNumberFormat="1" applyFill="1" applyBorder="1" applyAlignment="1" applyProtection="1">
      <alignment horizontal="center"/>
      <protection/>
    </xf>
    <xf numFmtId="0" fontId="0" fillId="35" borderId="28" xfId="0" applyFill="1" applyBorder="1" applyAlignment="1" applyProtection="1">
      <alignment/>
      <protection/>
    </xf>
    <xf numFmtId="0" fontId="0" fillId="35" borderId="29" xfId="0" applyFill="1" applyBorder="1" applyAlignment="1" applyProtection="1">
      <alignment/>
      <protection/>
    </xf>
    <xf numFmtId="14" fontId="0" fillId="34" borderId="30" xfId="0" applyNumberFormat="1" applyFill="1" applyBorder="1" applyAlignment="1" applyProtection="1">
      <alignment horizontal="center"/>
      <protection/>
    </xf>
    <xf numFmtId="0" fontId="0" fillId="35" borderId="31" xfId="0" applyFill="1" applyBorder="1" applyAlignment="1" applyProtection="1">
      <alignment/>
      <protection/>
    </xf>
    <xf numFmtId="0" fontId="0" fillId="35" borderId="32" xfId="0" applyFill="1" applyBorder="1" applyAlignment="1" applyProtection="1">
      <alignment/>
      <protection/>
    </xf>
    <xf numFmtId="0" fontId="0" fillId="36"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85" fillId="0" borderId="33" xfId="53" applyFont="1" applyBorder="1" applyAlignment="1" applyProtection="1">
      <alignment vertical="top" wrapText="1"/>
      <protection/>
    </xf>
    <xf numFmtId="0" fontId="0" fillId="37" borderId="0" xfId="0" applyFont="1" applyFill="1" applyAlignment="1" applyProtection="1">
      <alignment/>
      <protection/>
    </xf>
    <xf numFmtId="0" fontId="0" fillId="0" borderId="0" xfId="0" applyFill="1" applyBorder="1" applyAlignment="1" applyProtection="1">
      <alignment vertical="top"/>
      <protection/>
    </xf>
    <xf numFmtId="0" fontId="31" fillId="38" borderId="12" xfId="53" applyFont="1" applyFill="1" applyBorder="1" applyAlignment="1" applyProtection="1">
      <alignment horizontal="left" vertical="top"/>
      <protection/>
    </xf>
    <xf numFmtId="0" fontId="35" fillId="0" borderId="0" xfId="0" applyFont="1" applyAlignment="1" applyProtection="1">
      <alignment/>
      <protection/>
    </xf>
    <xf numFmtId="0" fontId="0" fillId="0" borderId="0" xfId="0" applyFont="1" applyAlignment="1" applyProtection="1">
      <alignment/>
      <protection/>
    </xf>
    <xf numFmtId="0" fontId="7" fillId="0" borderId="34" xfId="0" applyFont="1" applyBorder="1" applyAlignment="1" applyProtection="1">
      <alignment vertical="top" wrapText="1"/>
      <protection/>
    </xf>
    <xf numFmtId="0" fontId="3"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5" borderId="0" xfId="0" applyFont="1" applyFill="1" applyBorder="1" applyAlignment="1" applyProtection="1">
      <alignment vertical="top" wrapText="1"/>
      <protection/>
    </xf>
    <xf numFmtId="0" fontId="0" fillId="0" borderId="0" xfId="0" applyBorder="1" applyAlignment="1" applyProtection="1">
      <alignment/>
      <protection/>
    </xf>
    <xf numFmtId="0" fontId="0" fillId="35" borderId="0" xfId="0" applyFont="1" applyFill="1" applyAlignment="1" applyProtection="1">
      <alignment/>
      <protection/>
    </xf>
    <xf numFmtId="0" fontId="0" fillId="39" borderId="0" xfId="0" applyFont="1" applyFill="1" applyAlignment="1" applyProtection="1" quotePrefix="1">
      <alignment/>
      <protection/>
    </xf>
    <xf numFmtId="0" fontId="0" fillId="39"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25" fillId="0" borderId="0" xfId="0" applyFont="1" applyAlignment="1" applyProtection="1">
      <alignment vertical="top" wrapText="1"/>
      <protection/>
    </xf>
    <xf numFmtId="0" fontId="0" fillId="0" borderId="0" xfId="0" applyAlignment="1" applyProtection="1">
      <alignment vertical="top"/>
      <protection/>
    </xf>
    <xf numFmtId="0" fontId="26" fillId="0" borderId="0" xfId="0" applyFont="1" applyAlignment="1" applyProtection="1">
      <alignment vertical="top" wrapText="1"/>
      <protection/>
    </xf>
    <xf numFmtId="0" fontId="26"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2" fillId="0" borderId="11" xfId="0" applyFont="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3" xfId="0" applyFont="1" applyBorder="1" applyAlignment="1" applyProtection="1">
      <alignment vertical="top" wrapText="1"/>
      <protection/>
    </xf>
    <xf numFmtId="0" fontId="2" fillId="0" borderId="0" xfId="0" applyFont="1" applyAlignment="1" applyProtection="1">
      <alignment vertical="top"/>
      <protection/>
    </xf>
    <xf numFmtId="0" fontId="26" fillId="40" borderId="0" xfId="0" applyFont="1" applyFill="1" applyAlignment="1" applyProtection="1">
      <alignment vertical="top" wrapText="1"/>
      <protection/>
    </xf>
    <xf numFmtId="0" fontId="11" fillId="0" borderId="0" xfId="0" applyFont="1" applyAlignment="1" applyProtection="1">
      <alignment vertical="top"/>
      <protection/>
    </xf>
    <xf numFmtId="0" fontId="11"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35" xfId="0" applyFont="1" applyBorder="1" applyAlignment="1" applyProtection="1">
      <alignment vertical="top" wrapText="1"/>
      <protection/>
    </xf>
    <xf numFmtId="0" fontId="0" fillId="0" borderId="36" xfId="0" applyFont="1" applyFill="1" applyBorder="1" applyAlignment="1" applyProtection="1">
      <alignment vertical="top" wrapText="1"/>
      <protection/>
    </xf>
    <xf numFmtId="0" fontId="2" fillId="0" borderId="37"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38" xfId="0" applyFont="1" applyBorder="1" applyAlignment="1" applyProtection="1" quotePrefix="1">
      <alignment vertical="top" wrapText="1"/>
      <protection/>
    </xf>
    <xf numFmtId="0" fontId="0" fillId="0" borderId="38" xfId="0" applyNumberFormat="1" applyFont="1" applyFill="1" applyBorder="1" applyAlignment="1" applyProtection="1">
      <alignment vertical="top" wrapText="1"/>
      <protection/>
    </xf>
    <xf numFmtId="0" fontId="17" fillId="0" borderId="37" xfId="0" applyFont="1" applyBorder="1" applyAlignment="1" applyProtection="1">
      <alignment vertical="top" wrapText="1"/>
      <protection/>
    </xf>
    <xf numFmtId="0" fontId="0" fillId="0" borderId="38" xfId="0" applyNumberFormat="1" applyFont="1" applyBorder="1" applyAlignment="1" applyProtection="1">
      <alignment vertical="top" wrapText="1"/>
      <protection/>
    </xf>
    <xf numFmtId="0" fontId="14" fillId="0" borderId="37" xfId="0" applyFont="1" applyBorder="1" applyAlignment="1" applyProtection="1">
      <alignment vertical="top" wrapText="1"/>
      <protection/>
    </xf>
    <xf numFmtId="0" fontId="14" fillId="0" borderId="0" xfId="0" applyFont="1" applyBorder="1" applyAlignment="1" applyProtection="1">
      <alignment vertical="top" wrapText="1"/>
      <protection/>
    </xf>
    <xf numFmtId="0" fontId="0" fillId="0" borderId="38" xfId="0" applyFont="1" applyFill="1" applyBorder="1" applyAlignment="1" applyProtection="1">
      <alignment vertical="top" wrapText="1"/>
      <protection/>
    </xf>
    <xf numFmtId="0" fontId="5" fillId="0" borderId="37" xfId="0" applyFont="1" applyBorder="1" applyAlignment="1" applyProtection="1">
      <alignment vertical="top" wrapText="1"/>
      <protection/>
    </xf>
    <xf numFmtId="0" fontId="27" fillId="0" borderId="0" xfId="0" applyFont="1" applyBorder="1" applyAlignment="1" applyProtection="1">
      <alignment vertical="top" wrapText="1"/>
      <protection/>
    </xf>
    <xf numFmtId="0" fontId="2" fillId="0" borderId="39" xfId="0" applyFont="1" applyBorder="1" applyAlignment="1" applyProtection="1">
      <alignment vertical="top" wrapText="1"/>
      <protection/>
    </xf>
    <xf numFmtId="0" fontId="0" fillId="0" borderId="40" xfId="0" applyFont="1" applyFill="1" applyBorder="1" applyAlignment="1" applyProtection="1">
      <alignment vertical="top" wrapText="1"/>
      <protection/>
    </xf>
    <xf numFmtId="0" fontId="17" fillId="0" borderId="0" xfId="0" applyFont="1" applyBorder="1" applyAlignment="1" applyProtection="1">
      <alignment vertical="top" wrapText="1"/>
      <protection/>
    </xf>
    <xf numFmtId="0" fontId="7" fillId="0" borderId="41" xfId="0" applyFont="1" applyBorder="1" applyAlignment="1" applyProtection="1">
      <alignment vertical="top" wrapText="1"/>
      <protection/>
    </xf>
    <xf numFmtId="0" fontId="0" fillId="0" borderId="38" xfId="0" applyFont="1" applyBorder="1" applyAlignment="1" applyProtection="1">
      <alignment vertical="top"/>
      <protection/>
    </xf>
    <xf numFmtId="0" fontId="22" fillId="0" borderId="37" xfId="0" applyFont="1" applyBorder="1" applyAlignment="1" applyProtection="1">
      <alignment vertical="top" wrapText="1"/>
      <protection/>
    </xf>
    <xf numFmtId="0" fontId="20" fillId="0" borderId="37" xfId="0" applyFont="1" applyBorder="1" applyAlignment="1" applyProtection="1">
      <alignment vertical="top" wrapText="1"/>
      <protection/>
    </xf>
    <xf numFmtId="0" fontId="7" fillId="0" borderId="42" xfId="0" applyFont="1" applyBorder="1" applyAlignment="1" applyProtection="1">
      <alignment vertical="top" wrapText="1"/>
      <protection/>
    </xf>
    <xf numFmtId="0" fontId="0" fillId="0" borderId="0" xfId="0" applyBorder="1" applyAlignment="1" applyProtection="1">
      <alignment vertical="top" wrapText="1"/>
      <protection/>
    </xf>
    <xf numFmtId="0" fontId="24" fillId="0" borderId="0" xfId="0" applyFont="1" applyAlignment="1" applyProtection="1">
      <alignment vertical="top" wrapText="1"/>
      <protection/>
    </xf>
    <xf numFmtId="0" fontId="21"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1"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0"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22" fillId="0" borderId="0" xfId="0" applyFont="1" applyFill="1" applyBorder="1" applyAlignment="1" applyProtection="1">
      <alignment vertical="top" wrapText="1"/>
      <protection/>
    </xf>
    <xf numFmtId="0" fontId="21" fillId="0" borderId="0" xfId="0" applyFont="1" applyFill="1" applyAlignment="1" applyProtection="1">
      <alignment vertical="top"/>
      <protection/>
    </xf>
    <xf numFmtId="0" fontId="20"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0" fillId="0" borderId="0" xfId="0" applyFont="1" applyAlignment="1" applyProtection="1">
      <alignment vertical="top"/>
      <protection/>
    </xf>
    <xf numFmtId="0" fontId="21" fillId="0" borderId="0" xfId="0" applyFont="1" applyFill="1" applyAlignment="1" applyProtection="1">
      <alignment vertical="top" wrapText="1"/>
      <protection/>
    </xf>
    <xf numFmtId="0" fontId="2" fillId="0" borderId="43" xfId="0" applyFont="1" applyBorder="1" applyAlignment="1" applyProtection="1">
      <alignment vertical="top"/>
      <protection/>
    </xf>
    <xf numFmtId="0" fontId="0" fillId="0" borderId="0" xfId="0" applyFont="1" applyAlignment="1" applyProtection="1">
      <alignment vertical="top" wrapText="1"/>
      <protection/>
    </xf>
    <xf numFmtId="0" fontId="12" fillId="0" borderId="0" xfId="0" applyFont="1" applyFill="1" applyBorder="1" applyAlignment="1" applyProtection="1">
      <alignment vertical="top" wrapText="1"/>
      <protection/>
    </xf>
    <xf numFmtId="0" fontId="22" fillId="0" borderId="37" xfId="0" applyFont="1" applyFill="1" applyBorder="1" applyAlignment="1" applyProtection="1">
      <alignment vertical="top" wrapText="1"/>
      <protection/>
    </xf>
    <xf numFmtId="0" fontId="13" fillId="0" borderId="0" xfId="0" applyFont="1" applyAlignment="1" applyProtection="1">
      <alignment vertical="top"/>
      <protection/>
    </xf>
    <xf numFmtId="0" fontId="2" fillId="0" borderId="33" xfId="0" applyFont="1" applyBorder="1" applyAlignment="1" applyProtection="1">
      <alignment vertical="top" wrapText="1"/>
      <protection/>
    </xf>
    <xf numFmtId="0" fontId="22" fillId="0" borderId="0" xfId="0" applyFont="1" applyFill="1" applyAlignment="1" applyProtection="1">
      <alignment vertical="top" wrapText="1"/>
      <protection/>
    </xf>
    <xf numFmtId="0" fontId="0" fillId="0" borderId="0" xfId="0" applyFont="1" applyBorder="1" applyAlignment="1" applyProtection="1">
      <alignment vertical="top" wrapText="1"/>
      <protection/>
    </xf>
    <xf numFmtId="0" fontId="16" fillId="0" borderId="0" xfId="0" applyFont="1" applyAlignment="1" applyProtection="1">
      <alignment vertical="top"/>
      <protection/>
    </xf>
    <xf numFmtId="0" fontId="2" fillId="40" borderId="33"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10"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6" fillId="0" borderId="0" xfId="0" applyFont="1" applyAlignment="1" applyProtection="1">
      <alignment vertical="top"/>
      <protection/>
    </xf>
    <xf numFmtId="0" fontId="21" fillId="0" borderId="0" xfId="0" applyFont="1" applyFill="1" applyBorder="1" applyAlignment="1" applyProtection="1">
      <alignment vertical="top" wrapText="1"/>
      <protection/>
    </xf>
    <xf numFmtId="2"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vertical="top" wrapText="1"/>
      <protection/>
    </xf>
    <xf numFmtId="0" fontId="86" fillId="0" borderId="0" xfId="0" applyFont="1" applyFill="1" applyBorder="1" applyAlignment="1" applyProtection="1">
      <alignment vertical="top" wrapText="1"/>
      <protection/>
    </xf>
    <xf numFmtId="0" fontId="22" fillId="0" borderId="37" xfId="0" applyFont="1" applyFill="1" applyBorder="1" applyAlignment="1" applyProtection="1">
      <alignment vertical="top" wrapText="1"/>
      <protection/>
    </xf>
    <xf numFmtId="0" fontId="23"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18"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44" xfId="0" applyFont="1" applyBorder="1" applyAlignment="1" applyProtection="1">
      <alignment vertical="top" wrapText="1"/>
      <protection/>
    </xf>
    <xf numFmtId="0" fontId="2" fillId="0" borderId="45"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32" borderId="10" xfId="0" applyFill="1" applyBorder="1" applyAlignment="1" applyProtection="1">
      <alignment vertical="top"/>
      <protection/>
    </xf>
    <xf numFmtId="0" fontId="0" fillId="41" borderId="47" xfId="0" applyFill="1" applyBorder="1" applyAlignment="1" applyProtection="1">
      <alignment vertical="top"/>
      <protection/>
    </xf>
    <xf numFmtId="0" fontId="0" fillId="0" borderId="36" xfId="0" applyBorder="1" applyAlignment="1" applyProtection="1">
      <alignment/>
      <protection/>
    </xf>
    <xf numFmtId="0" fontId="28" fillId="0" borderId="0" xfId="0" applyFont="1" applyAlignment="1" applyProtection="1">
      <alignment vertical="top"/>
      <protection/>
    </xf>
    <xf numFmtId="0" fontId="22"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8" borderId="35" xfId="0" applyFont="1" applyFill="1" applyBorder="1" applyAlignment="1" applyProtection="1">
      <alignment horizontal="centerContinuous" vertical="top"/>
      <protection/>
    </xf>
    <xf numFmtId="0" fontId="29" fillId="38" borderId="12" xfId="0" applyFont="1" applyFill="1" applyBorder="1" applyAlignment="1" applyProtection="1">
      <alignment horizontal="centerContinuous" vertical="top"/>
      <protection/>
    </xf>
    <xf numFmtId="0" fontId="2" fillId="38" borderId="12" xfId="0" applyFont="1" applyFill="1" applyBorder="1" applyAlignment="1" applyProtection="1">
      <alignment horizontal="centerContinuous" vertical="top"/>
      <protection/>
    </xf>
    <xf numFmtId="0" fontId="2" fillId="38" borderId="36" xfId="0" applyFont="1" applyFill="1" applyBorder="1" applyAlignment="1" applyProtection="1">
      <alignment horizontal="centerContinuous" vertical="top"/>
      <protection/>
    </xf>
    <xf numFmtId="0" fontId="2" fillId="38" borderId="37" xfId="0" applyFont="1" applyFill="1" applyBorder="1" applyAlignment="1" applyProtection="1">
      <alignment vertical="top"/>
      <protection/>
    </xf>
    <xf numFmtId="0" fontId="2" fillId="38" borderId="0" xfId="0" applyFont="1" applyFill="1" applyBorder="1" applyAlignment="1" applyProtection="1">
      <alignment horizontal="justify" vertical="top"/>
      <protection/>
    </xf>
    <xf numFmtId="0" fontId="2" fillId="38" borderId="38" xfId="0" applyFont="1" applyFill="1" applyBorder="1" applyAlignment="1" applyProtection="1">
      <alignment horizontal="justify" vertical="top"/>
      <protection/>
    </xf>
    <xf numFmtId="0" fontId="0" fillId="38" borderId="0" xfId="0" applyFill="1" applyBorder="1" applyAlignment="1" applyProtection="1">
      <alignment horizontal="justify" vertical="top" wrapText="1"/>
      <protection/>
    </xf>
    <xf numFmtId="0" fontId="2" fillId="38" borderId="39"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0" fillId="0" borderId="0" xfId="0" applyFont="1" applyAlignment="1" applyProtection="1">
      <alignment vertical="top"/>
      <protection/>
    </xf>
    <xf numFmtId="0" fontId="2" fillId="38" borderId="35" xfId="0" applyFont="1" applyFill="1" applyBorder="1" applyAlignment="1" applyProtection="1">
      <alignment horizontal="left" vertical="top"/>
      <protection/>
    </xf>
    <xf numFmtId="0" fontId="0" fillId="38" borderId="36" xfId="0" applyFont="1" applyFill="1" applyBorder="1" applyAlignment="1" applyProtection="1">
      <alignment horizontal="left" vertical="top" wrapText="1"/>
      <protection/>
    </xf>
    <xf numFmtId="0" fontId="2" fillId="38" borderId="37" xfId="0" applyFont="1" applyFill="1" applyBorder="1" applyAlignment="1" applyProtection="1">
      <alignment horizontal="left" vertical="top"/>
      <protection/>
    </xf>
    <xf numFmtId="0" fontId="2" fillId="38" borderId="39" xfId="0" applyFont="1" applyFill="1" applyBorder="1" applyAlignment="1" applyProtection="1">
      <alignment horizontal="left" vertical="top"/>
      <protection/>
    </xf>
    <xf numFmtId="0" fontId="2" fillId="33" borderId="35"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36" xfId="0" applyFont="1" applyFill="1" applyBorder="1" applyAlignment="1" applyProtection="1">
      <alignment horizontal="left" vertical="top" wrapText="1"/>
      <protection/>
    </xf>
    <xf numFmtId="0" fontId="2" fillId="33" borderId="37"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38" xfId="0" applyFont="1" applyFill="1" applyBorder="1" applyAlignment="1" applyProtection="1">
      <alignment horizontal="left" vertical="top" wrapText="1"/>
      <protection/>
    </xf>
    <xf numFmtId="0" fontId="2" fillId="33" borderId="39"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0" xfId="0" applyFill="1" applyBorder="1" applyAlignment="1" applyProtection="1">
      <alignment horizontal="left" vertical="top"/>
      <protection/>
    </xf>
    <xf numFmtId="0" fontId="2" fillId="33" borderId="37" xfId="0" applyFont="1" applyFill="1" applyBorder="1" applyAlignment="1" applyProtection="1">
      <alignment horizontal="left" vertical="top" wrapText="1"/>
      <protection/>
    </xf>
    <xf numFmtId="0" fontId="0" fillId="33" borderId="38" xfId="0" applyFill="1" applyBorder="1" applyAlignment="1" applyProtection="1">
      <alignment horizontal="left" vertical="top" wrapText="1"/>
      <protection/>
    </xf>
    <xf numFmtId="0" fontId="2" fillId="33" borderId="39" xfId="0" applyFont="1" applyFill="1" applyBorder="1" applyAlignment="1" applyProtection="1">
      <alignment horizontal="left" vertical="top" wrapText="1"/>
      <protection/>
    </xf>
    <xf numFmtId="0" fontId="0" fillId="33" borderId="40" xfId="0" applyFill="1" applyBorder="1" applyAlignment="1" applyProtection="1">
      <alignment horizontal="left" vertical="top" wrapText="1"/>
      <protection/>
    </xf>
    <xf numFmtId="0" fontId="36" fillId="42" borderId="34" xfId="0" applyFont="1" applyFill="1" applyBorder="1" applyAlignment="1" applyProtection="1">
      <alignment horizontal="left" vertical="center" wrapText="1"/>
      <protection/>
    </xf>
    <xf numFmtId="0" fontId="36" fillId="42" borderId="30" xfId="0" applyFont="1" applyFill="1" applyBorder="1" applyAlignment="1" applyProtection="1">
      <alignment horizontal="left" vertical="center" wrapText="1"/>
      <protection/>
    </xf>
    <xf numFmtId="0" fontId="0" fillId="0" borderId="48" xfId="0" applyFont="1" applyFill="1" applyBorder="1" applyAlignment="1" applyProtection="1">
      <alignment vertical="top" wrapText="1"/>
      <protection/>
    </xf>
    <xf numFmtId="0" fontId="0" fillId="43" borderId="48" xfId="0" applyFont="1" applyFill="1" applyBorder="1" applyAlignment="1" applyProtection="1">
      <alignment vertical="top" wrapText="1"/>
      <protection/>
    </xf>
    <xf numFmtId="0" fontId="0" fillId="43" borderId="48" xfId="0" applyFont="1" applyFill="1" applyBorder="1" applyAlignment="1" applyProtection="1" quotePrefix="1">
      <alignment horizontal="left" vertical="top" wrapText="1" indent="1"/>
      <protection/>
    </xf>
    <xf numFmtId="0" fontId="0" fillId="0" borderId="48" xfId="0" applyFont="1" applyFill="1" applyBorder="1" applyAlignment="1" applyProtection="1">
      <alignment horizontal="left" vertical="top"/>
      <protection/>
    </xf>
    <xf numFmtId="0" fontId="4" fillId="0" borderId="48" xfId="0" applyFont="1" applyFill="1" applyBorder="1" applyAlignment="1" applyProtection="1">
      <alignment horizontal="center" vertical="top" wrapText="1"/>
      <protection/>
    </xf>
    <xf numFmtId="0" fontId="0" fillId="0" borderId="48" xfId="0" applyFont="1" applyFill="1" applyBorder="1" applyAlignment="1" applyProtection="1">
      <alignment horizontal="center" vertical="top" wrapText="1"/>
      <protection/>
    </xf>
    <xf numFmtId="0" fontId="0" fillId="0" borderId="24" xfId="0" applyFont="1" applyFill="1" applyBorder="1" applyAlignment="1" applyProtection="1">
      <alignment vertical="top" wrapText="1"/>
      <protection/>
    </xf>
    <xf numFmtId="0" fontId="2" fillId="0" borderId="48" xfId="0" applyFont="1" applyFill="1" applyBorder="1" applyAlignment="1" applyProtection="1">
      <alignment horizontal="center" vertical="top" wrapText="1"/>
      <protection/>
    </xf>
    <xf numFmtId="0" fontId="3" fillId="0" borderId="48" xfId="0" applyFont="1" applyFill="1" applyBorder="1" applyAlignment="1" applyProtection="1">
      <alignment vertical="top" wrapText="1"/>
      <protection/>
    </xf>
    <xf numFmtId="0" fontId="0" fillId="0" borderId="0" xfId="0" applyFill="1" applyAlignment="1" applyProtection="1">
      <alignment vertical="top"/>
      <protection/>
    </xf>
    <xf numFmtId="0" fontId="11" fillId="0" borderId="0" xfId="0" applyFont="1" applyFill="1" applyAlignment="1" applyProtection="1">
      <alignment vertical="top"/>
      <protection/>
    </xf>
    <xf numFmtId="0" fontId="27" fillId="0" borderId="0" xfId="0" applyFont="1" applyBorder="1" applyAlignment="1" applyProtection="1">
      <alignment horizontal="left" vertical="top" wrapText="1"/>
      <protection/>
    </xf>
    <xf numFmtId="0" fontId="0" fillId="0" borderId="41" xfId="0" applyFont="1" applyBorder="1" applyAlignment="1" applyProtection="1">
      <alignment vertical="top" wrapText="1"/>
      <protection/>
    </xf>
    <xf numFmtId="0" fontId="2" fillId="0" borderId="49" xfId="0" applyFont="1" applyBorder="1" applyAlignment="1" applyProtection="1">
      <alignment vertical="top" wrapText="1"/>
      <protection/>
    </xf>
    <xf numFmtId="0" fontId="0" fillId="44" borderId="0" xfId="0" applyFont="1" applyFill="1" applyBorder="1" applyAlignment="1" applyProtection="1">
      <alignment vertical="top"/>
      <protection/>
    </xf>
    <xf numFmtId="0" fontId="0" fillId="44" borderId="0" xfId="0" applyFont="1" applyFill="1" applyBorder="1" applyAlignment="1" applyProtection="1">
      <alignment vertical="top" wrapText="1"/>
      <protection/>
    </xf>
    <xf numFmtId="0" fontId="86" fillId="0" borderId="0" xfId="0" applyFont="1" applyFill="1" applyBorder="1" applyAlignment="1" applyProtection="1">
      <alignment horizontal="right" vertical="top" wrapText="1"/>
      <protection/>
    </xf>
    <xf numFmtId="0" fontId="87" fillId="0" borderId="0" xfId="0" applyFont="1" applyFill="1" applyBorder="1" applyAlignment="1" applyProtection="1">
      <alignment vertical="top" wrapText="1"/>
      <protection/>
    </xf>
    <xf numFmtId="0" fontId="2" fillId="0" borderId="50" xfId="0" applyFont="1" applyBorder="1" applyAlignment="1" applyProtection="1">
      <alignment vertical="top" wrapText="1"/>
      <protection/>
    </xf>
    <xf numFmtId="0" fontId="2" fillId="0" borderId="51" xfId="0" applyFont="1" applyBorder="1" applyAlignment="1" applyProtection="1">
      <alignment vertical="top" wrapText="1"/>
      <protection/>
    </xf>
    <xf numFmtId="0" fontId="0" fillId="44" borderId="35" xfId="0" applyFont="1" applyFill="1" applyBorder="1" applyAlignment="1" applyProtection="1">
      <alignment vertical="top"/>
      <protection/>
    </xf>
    <xf numFmtId="0" fontId="0" fillId="44" borderId="13" xfId="0" applyFont="1" applyFill="1" applyBorder="1" applyAlignment="1" applyProtection="1">
      <alignment vertical="top"/>
      <protection/>
    </xf>
    <xf numFmtId="0" fontId="86" fillId="0" borderId="0" xfId="0" applyFont="1" applyFill="1" applyAlignment="1" applyProtection="1">
      <alignment vertical="top"/>
      <protection/>
    </xf>
    <xf numFmtId="0" fontId="22" fillId="0" borderId="37" xfId="0" applyFont="1" applyFill="1" applyBorder="1" applyAlignment="1" applyProtection="1">
      <alignment horizontal="left" vertical="top" wrapText="1"/>
      <protection/>
    </xf>
    <xf numFmtId="0" fontId="0" fillId="37" borderId="0" xfId="0" applyFont="1" applyFill="1" applyBorder="1" applyAlignment="1" applyProtection="1">
      <alignment/>
      <protection/>
    </xf>
    <xf numFmtId="0" fontId="0" fillId="45" borderId="28" xfId="0" applyFill="1" applyBorder="1" applyAlignment="1" applyProtection="1">
      <alignment/>
      <protection/>
    </xf>
    <xf numFmtId="0" fontId="0" fillId="45" borderId="28" xfId="0" applyFont="1" applyFill="1" applyBorder="1" applyAlignment="1" applyProtection="1">
      <alignment/>
      <protection/>
    </xf>
    <xf numFmtId="0" fontId="0" fillId="45" borderId="29" xfId="0" applyFill="1" applyBorder="1" applyAlignment="1" applyProtection="1">
      <alignment/>
      <protection/>
    </xf>
    <xf numFmtId="14" fontId="0" fillId="45" borderId="27" xfId="0" applyNumberFormat="1" applyFill="1" applyBorder="1" applyAlignment="1" applyProtection="1">
      <alignment horizontal="center"/>
      <protection/>
    </xf>
    <xf numFmtId="0" fontId="2" fillId="0" borderId="45" xfId="0" applyFont="1" applyFill="1" applyBorder="1" applyAlignment="1" applyProtection="1">
      <alignment vertical="top" wrapText="1"/>
      <protection/>
    </xf>
    <xf numFmtId="0" fontId="2" fillId="0" borderId="10" xfId="0" applyFont="1" applyFill="1" applyBorder="1" applyAlignment="1" applyProtection="1" quotePrefix="1">
      <alignment horizontal="right" wrapText="1"/>
      <protection/>
    </xf>
    <xf numFmtId="0" fontId="2" fillId="0" borderId="33" xfId="0" applyFont="1" applyFill="1" applyBorder="1" applyAlignment="1" applyProtection="1" quotePrefix="1">
      <alignment horizontal="right"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0" fillId="0" borderId="37" xfId="0" applyFont="1" applyFill="1" applyBorder="1" applyAlignment="1" applyProtection="1">
      <alignment vertical="top" wrapText="1"/>
      <protection/>
    </xf>
    <xf numFmtId="2" fontId="22" fillId="0" borderId="0" xfId="0" applyNumberFormat="1" applyFont="1" applyFill="1" applyBorder="1" applyAlignment="1" applyProtection="1">
      <alignment vertical="top" wrapText="1"/>
      <protection/>
    </xf>
    <xf numFmtId="2" fontId="22" fillId="0" borderId="0" xfId="0" applyNumberFormat="1" applyFont="1" applyFill="1" applyBorder="1" applyAlignment="1" applyProtection="1">
      <alignment vertical="top"/>
      <protection/>
    </xf>
    <xf numFmtId="0" fontId="22" fillId="0" borderId="0" xfId="0" applyFont="1" applyFill="1" applyBorder="1" applyAlignment="1" applyProtection="1">
      <alignment vertical="top"/>
      <protection/>
    </xf>
    <xf numFmtId="0" fontId="5" fillId="0" borderId="0" xfId="0" applyFont="1" applyFill="1" applyAlignment="1" applyProtection="1">
      <alignment vertical="top" wrapText="1"/>
      <protection/>
    </xf>
    <xf numFmtId="0" fontId="16" fillId="0" borderId="0" xfId="0" applyFont="1" applyFill="1" applyAlignment="1" applyProtection="1">
      <alignment vertical="top"/>
      <protection/>
    </xf>
    <xf numFmtId="0" fontId="21" fillId="0" borderId="0" xfId="0" applyFont="1" applyFill="1" applyAlignment="1" applyProtection="1">
      <alignment/>
      <protection/>
    </xf>
    <xf numFmtId="0" fontId="22" fillId="0" borderId="0" xfId="0" applyFont="1" applyFill="1" applyAlignment="1" applyProtection="1">
      <alignment vertical="top"/>
      <protection/>
    </xf>
    <xf numFmtId="0" fontId="22" fillId="0" borderId="0" xfId="0" applyFont="1" applyFill="1" applyBorder="1" applyAlignment="1" applyProtection="1">
      <alignment vertical="top" wrapText="1"/>
      <protection/>
    </xf>
    <xf numFmtId="0" fontId="88" fillId="0" borderId="0" xfId="0" applyFont="1" applyFill="1" applyBorder="1" applyAlignment="1" applyProtection="1">
      <alignment vertical="top" wrapText="1"/>
      <protection/>
    </xf>
    <xf numFmtId="0" fontId="2" fillId="0" borderId="0" xfId="0" applyFont="1" applyFill="1" applyAlignment="1" applyProtection="1">
      <alignment vertical="top" wrapText="1"/>
      <protection/>
    </xf>
    <xf numFmtId="0" fontId="2" fillId="0" borderId="0" xfId="0" applyFont="1" applyFill="1" applyAlignment="1" applyProtection="1">
      <alignment horizontal="right" vertical="top"/>
      <protection/>
    </xf>
    <xf numFmtId="0" fontId="89" fillId="0" borderId="0" xfId="0" applyFont="1" applyFill="1" applyAlignment="1" applyProtection="1">
      <alignment vertical="top" wrapText="1"/>
      <protection/>
    </xf>
    <xf numFmtId="0" fontId="0" fillId="0" borderId="38" xfId="0" applyFont="1" applyFill="1" applyBorder="1" applyAlignment="1" applyProtection="1" quotePrefix="1">
      <alignment vertical="top" wrapText="1"/>
      <protection/>
    </xf>
    <xf numFmtId="0" fontId="2" fillId="0" borderId="35"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0" fillId="39" borderId="0" xfId="0" applyFill="1" applyAlignment="1" applyProtection="1">
      <alignment/>
      <protection/>
    </xf>
    <xf numFmtId="0" fontId="89" fillId="0" borderId="0" xfId="0" applyFont="1" applyFill="1" applyBorder="1" applyAlignment="1" applyProtection="1">
      <alignment vertical="top" wrapText="1"/>
      <protection/>
    </xf>
    <xf numFmtId="2" fontId="22" fillId="38" borderId="0" xfId="0" applyNumberFormat="1" applyFont="1" applyFill="1" applyAlignment="1" applyProtection="1">
      <alignment vertical="top" wrapText="1"/>
      <protection/>
    </xf>
    <xf numFmtId="0" fontId="31" fillId="0" borderId="52" xfId="53" applyFont="1" applyBorder="1" applyAlignment="1" applyProtection="1">
      <alignment vertical="top"/>
      <protection/>
    </xf>
    <xf numFmtId="0" fontId="0" fillId="46" borderId="53" xfId="0" applyFont="1" applyFill="1" applyBorder="1" applyAlignment="1" applyProtection="1">
      <alignment/>
      <protection/>
    </xf>
    <xf numFmtId="0" fontId="0" fillId="38" borderId="0" xfId="0" applyFont="1" applyFill="1" applyBorder="1" applyAlignment="1" applyProtection="1">
      <alignment horizontal="justify" vertical="top" wrapText="1"/>
      <protection/>
    </xf>
    <xf numFmtId="0" fontId="0" fillId="38" borderId="38" xfId="0" applyFont="1" applyFill="1" applyBorder="1" applyAlignment="1" applyProtection="1">
      <alignment horizontal="justify" vertical="top" wrapText="1"/>
      <protection/>
    </xf>
    <xf numFmtId="0" fontId="0" fillId="38" borderId="0" xfId="0" applyFont="1" applyFill="1" applyBorder="1" applyAlignment="1" applyProtection="1">
      <alignment horizontal="left" vertical="top" wrapText="1"/>
      <protection/>
    </xf>
    <xf numFmtId="0" fontId="0" fillId="38" borderId="38" xfId="0" applyFont="1" applyFill="1" applyBorder="1" applyAlignment="1" applyProtection="1">
      <alignment horizontal="left" vertical="top" wrapText="1"/>
      <protection/>
    </xf>
    <xf numFmtId="0" fontId="0" fillId="0" borderId="0" xfId="0" applyAlignment="1" applyProtection="1">
      <alignment wrapText="1"/>
      <protection/>
    </xf>
    <xf numFmtId="0" fontId="0" fillId="38" borderId="12" xfId="0" applyFont="1" applyFill="1" applyBorder="1" applyAlignment="1" applyProtection="1">
      <alignment horizontal="left" vertical="top" wrapText="1"/>
      <protection/>
    </xf>
    <xf numFmtId="0" fontId="0" fillId="35" borderId="28" xfId="0" applyFont="1" applyFill="1" applyBorder="1" applyAlignment="1" applyProtection="1">
      <alignment/>
      <protection/>
    </xf>
    <xf numFmtId="0" fontId="0" fillId="35" borderId="0" xfId="0" applyFill="1" applyAlignment="1" applyProtection="1">
      <alignment horizontal="left"/>
      <protection/>
    </xf>
    <xf numFmtId="0" fontId="0" fillId="38" borderId="12" xfId="0" applyFont="1" applyFill="1" applyBorder="1" applyAlignment="1" applyProtection="1">
      <alignment horizontal="left" vertical="top" wrapText="1"/>
      <protection/>
    </xf>
    <xf numFmtId="0" fontId="0" fillId="38" borderId="0" xfId="0" applyFont="1" applyFill="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0" fillId="32" borderId="54" xfId="0" applyFont="1" applyFill="1" applyBorder="1" applyAlignment="1" applyProtection="1">
      <alignment horizontal="left" vertical="top" wrapText="1"/>
      <protection/>
    </xf>
    <xf numFmtId="0" fontId="85" fillId="38" borderId="0" xfId="53" applyFont="1" applyFill="1" applyBorder="1" applyAlignment="1" applyProtection="1">
      <alignment horizontal="left" vertical="top"/>
      <protection/>
    </xf>
    <xf numFmtId="0" fontId="0" fillId="47" borderId="0" xfId="0" applyFill="1" applyBorder="1" applyAlignment="1" applyProtection="1">
      <alignment vertical="top"/>
      <protection/>
    </xf>
    <xf numFmtId="227" fontId="2" fillId="47" borderId="45" xfId="0" applyNumberFormat="1" applyFont="1" applyFill="1" applyBorder="1" applyAlignment="1" applyProtection="1">
      <alignment horizontal="center" vertical="top" wrapText="1"/>
      <protection/>
    </xf>
    <xf numFmtId="0" fontId="37" fillId="0" borderId="0" xfId="0" applyFont="1" applyAlignment="1" applyProtection="1">
      <alignment vertical="center"/>
      <protection/>
    </xf>
    <xf numFmtId="0" fontId="0" fillId="0" borderId="0" xfId="0" applyAlignment="1" applyProtection="1">
      <alignment horizontal="left" vertical="center" wrapText="1"/>
      <protection/>
    </xf>
    <xf numFmtId="0" fontId="0" fillId="43" borderId="48" xfId="0" applyFont="1" applyFill="1" applyBorder="1" applyAlignment="1" applyProtection="1">
      <alignment horizontal="center"/>
      <protection/>
    </xf>
    <xf numFmtId="0" fontId="0" fillId="43" borderId="48" xfId="0" applyFill="1" applyBorder="1" applyAlignment="1" applyProtection="1">
      <alignment horizontal="center"/>
      <protection/>
    </xf>
    <xf numFmtId="0" fontId="0" fillId="43" borderId="48" xfId="0" applyFont="1" applyFill="1" applyBorder="1" applyAlignment="1" applyProtection="1">
      <alignment horizontal="left"/>
      <protection/>
    </xf>
    <xf numFmtId="0" fontId="0" fillId="43" borderId="48" xfId="0" applyFill="1" applyBorder="1" applyAlignment="1" applyProtection="1">
      <alignment/>
      <protection/>
    </xf>
    <xf numFmtId="0" fontId="0" fillId="0" borderId="48" xfId="0" applyBorder="1" applyAlignment="1" applyProtection="1">
      <alignment horizontal="left"/>
      <protection/>
    </xf>
    <xf numFmtId="14" fontId="0" fillId="0" borderId="48" xfId="0" applyNumberFormat="1" applyBorder="1" applyAlignment="1" applyProtection="1">
      <alignment horizontal="left"/>
      <protection/>
    </xf>
    <xf numFmtId="0" fontId="0" fillId="0" borderId="48" xfId="0" applyFont="1" applyBorder="1" applyAlignment="1" applyProtection="1">
      <alignment horizontal="center"/>
      <protection/>
    </xf>
    <xf numFmtId="0" fontId="0" fillId="0" borderId="48" xfId="0" applyBorder="1" applyAlignment="1" applyProtection="1">
      <alignment horizontal="center"/>
      <protection/>
    </xf>
    <xf numFmtId="0" fontId="0" fillId="0" borderId="24" xfId="0" applyBorder="1" applyAlignment="1" applyProtection="1">
      <alignment horizontal="left"/>
      <protection/>
    </xf>
    <xf numFmtId="0" fontId="0" fillId="0" borderId="26" xfId="0" applyBorder="1" applyAlignment="1" applyProtection="1">
      <alignment horizontal="left"/>
      <protection/>
    </xf>
    <xf numFmtId="0" fontId="0" fillId="43" borderId="48" xfId="0" applyFill="1" applyBorder="1" applyAlignment="1" applyProtection="1">
      <alignment horizontal="left"/>
      <protection/>
    </xf>
    <xf numFmtId="0" fontId="0" fillId="0" borderId="0" xfId="0" applyAlignment="1" applyProtection="1">
      <alignment horizontal="left"/>
      <protection/>
    </xf>
    <xf numFmtId="0" fontId="0" fillId="43" borderId="30" xfId="0" applyFill="1" applyBorder="1" applyAlignment="1" applyProtection="1">
      <alignment/>
      <protection/>
    </xf>
    <xf numFmtId="0" fontId="0" fillId="0" borderId="48" xfId="0" applyBorder="1" applyAlignment="1" applyProtection="1">
      <alignment/>
      <protection/>
    </xf>
    <xf numFmtId="0" fontId="22" fillId="48" borderId="12" xfId="0" applyFont="1" applyFill="1" applyBorder="1" applyAlignment="1">
      <alignment horizontal="left" vertical="top" wrapText="1"/>
    </xf>
    <xf numFmtId="0" fontId="22" fillId="48" borderId="0" xfId="0" applyFont="1" applyFill="1" applyAlignment="1">
      <alignment horizontal="left" vertical="top" wrapText="1"/>
    </xf>
    <xf numFmtId="0" fontId="22" fillId="48" borderId="13" xfId="0" applyFont="1" applyFill="1" applyBorder="1" applyAlignment="1">
      <alignment horizontal="left" vertical="top" wrapText="1"/>
    </xf>
    <xf numFmtId="0" fontId="29" fillId="38" borderId="12" xfId="0" applyFont="1" applyFill="1" applyBorder="1" applyAlignment="1">
      <alignment horizontal="left" vertical="top" wrapText="1"/>
    </xf>
    <xf numFmtId="0" fontId="0" fillId="38" borderId="0" xfId="0" applyFont="1" applyFill="1" applyAlignment="1">
      <alignment horizontal="left" vertical="top" wrapText="1"/>
    </xf>
    <xf numFmtId="0" fontId="30" fillId="0" borderId="0" xfId="0" applyFont="1" applyAlignment="1">
      <alignment horizontal="left" vertical="top" wrapText="1"/>
    </xf>
    <xf numFmtId="0" fontId="0" fillId="38" borderId="12" xfId="0" applyFont="1" applyFill="1" applyBorder="1" applyAlignment="1">
      <alignment horizontal="left" vertical="top" wrapText="1"/>
    </xf>
    <xf numFmtId="0" fontId="0" fillId="38" borderId="13"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2" fillId="0" borderId="26" xfId="0" applyFont="1" applyBorder="1" applyAlignment="1">
      <alignment horizontal="left" vertical="top" wrapText="1"/>
    </xf>
    <xf numFmtId="0" fontId="2" fillId="0" borderId="6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5" fillId="49" borderId="12" xfId="0" applyFont="1" applyFill="1" applyBorder="1" applyAlignment="1">
      <alignment horizontal="left" vertical="top" wrapText="1"/>
    </xf>
    <xf numFmtId="0" fontId="5" fillId="49" borderId="13" xfId="0" applyFont="1" applyFill="1" applyBorder="1" applyAlignment="1">
      <alignment horizontal="left" vertical="top" wrapText="1"/>
    </xf>
    <xf numFmtId="0" fontId="12" fillId="0" borderId="0" xfId="0" applyFont="1" applyAlignment="1">
      <alignment horizontal="left" vertical="top" wrapText="1"/>
    </xf>
    <xf numFmtId="0" fontId="21" fillId="0" borderId="0" xfId="0" applyFont="1" applyAlignment="1">
      <alignment horizontal="left" vertical="top" wrapText="1"/>
    </xf>
    <xf numFmtId="0" fontId="2" fillId="0" borderId="18" xfId="0" applyFont="1" applyBorder="1" applyAlignment="1">
      <alignment horizontal="left" vertical="top" wrapText="1"/>
    </xf>
    <xf numFmtId="0" fontId="22" fillId="0" borderId="0" xfId="0" applyFont="1" applyAlignment="1">
      <alignment horizontal="left" vertical="top" wrapText="1"/>
    </xf>
    <xf numFmtId="0" fontId="90" fillId="0" borderId="0" xfId="0" applyFont="1" applyAlignment="1">
      <alignment horizontal="left" vertical="top" wrapText="1"/>
    </xf>
    <xf numFmtId="0" fontId="91" fillId="0" borderId="0" xfId="0" applyFont="1" applyAlignment="1">
      <alignment horizontal="left" vertical="top" wrapText="1"/>
    </xf>
    <xf numFmtId="2" fontId="22" fillId="0" borderId="0" xfId="0" applyNumberFormat="1" applyFont="1" applyAlignment="1">
      <alignment horizontal="left" vertical="top" wrapText="1"/>
    </xf>
    <xf numFmtId="0" fontId="2" fillId="0" borderId="32" xfId="0" applyFont="1" applyBorder="1" applyAlignment="1">
      <alignment horizontal="left" vertical="top" wrapText="1"/>
    </xf>
    <xf numFmtId="0" fontId="0" fillId="32" borderId="58" xfId="0" applyFont="1" applyFill="1" applyBorder="1" applyAlignment="1">
      <alignment horizontal="left" vertical="top" wrapText="1"/>
    </xf>
    <xf numFmtId="0" fontId="2" fillId="0" borderId="25" xfId="0" applyFont="1" applyBorder="1" applyAlignment="1">
      <alignment horizontal="left" vertical="top" wrapText="1"/>
    </xf>
    <xf numFmtId="0" fontId="2" fillId="0" borderId="62" xfId="0" applyFont="1" applyBorder="1" applyAlignment="1">
      <alignment horizontal="left" vertical="top" wrapText="1"/>
    </xf>
    <xf numFmtId="0" fontId="86" fillId="0" borderId="0" xfId="0" applyFont="1" applyAlignment="1">
      <alignment horizontal="left" vertical="top" wrapText="1"/>
    </xf>
    <xf numFmtId="0" fontId="2" fillId="0" borderId="63" xfId="0" applyFont="1" applyBorder="1" applyAlignment="1">
      <alignment horizontal="left" vertical="top" wrapText="1"/>
    </xf>
    <xf numFmtId="0" fontId="0" fillId="32" borderId="36" xfId="0" applyFont="1" applyFill="1" applyBorder="1" applyAlignment="1">
      <alignment horizontal="left" vertical="top" wrapText="1"/>
    </xf>
    <xf numFmtId="0" fontId="0" fillId="32" borderId="64" xfId="0" applyFont="1" applyFill="1" applyBorder="1" applyAlignment="1">
      <alignment horizontal="left" vertical="top" wrapText="1"/>
    </xf>
    <xf numFmtId="0" fontId="9" fillId="0" borderId="29" xfId="0" applyFont="1" applyBorder="1" applyAlignment="1">
      <alignment horizontal="left" vertical="top" wrapText="1"/>
    </xf>
    <xf numFmtId="0" fontId="0" fillId="32" borderId="64" xfId="0" applyFont="1" applyFill="1" applyBorder="1" applyAlignment="1" quotePrefix="1">
      <alignment horizontal="left" vertical="top" wrapText="1"/>
    </xf>
    <xf numFmtId="0" fontId="0" fillId="32" borderId="59" xfId="0" applyFont="1" applyFill="1" applyBorder="1" applyAlignment="1" quotePrefix="1">
      <alignment horizontal="left" vertical="top" wrapText="1"/>
    </xf>
    <xf numFmtId="0" fontId="4" fillId="0" borderId="59" xfId="0" applyFont="1" applyBorder="1" applyAlignment="1">
      <alignment horizontal="left" vertical="top" wrapText="1"/>
    </xf>
    <xf numFmtId="0" fontId="2" fillId="40" borderId="61" xfId="0" applyFont="1" applyFill="1" applyBorder="1" applyAlignment="1">
      <alignment horizontal="left" vertical="top" wrapText="1"/>
    </xf>
    <xf numFmtId="0" fontId="0" fillId="32" borderId="59" xfId="0" applyFont="1" applyFill="1" applyBorder="1" applyAlignment="1">
      <alignment horizontal="left" vertical="top" wrapText="1"/>
    </xf>
    <xf numFmtId="0" fontId="0" fillId="32" borderId="57" xfId="0" applyFont="1" applyFill="1" applyBorder="1" applyAlignment="1">
      <alignment horizontal="left" vertical="top" wrapText="1"/>
    </xf>
    <xf numFmtId="0" fontId="20" fillId="0" borderId="0" xfId="0" applyFont="1" applyAlignment="1">
      <alignment horizontal="left" vertical="top" wrapText="1"/>
    </xf>
    <xf numFmtId="0" fontId="3" fillId="0" borderId="0" xfId="0" applyFont="1" applyAlignment="1">
      <alignment horizontal="left" vertical="top" wrapText="1"/>
    </xf>
    <xf numFmtId="0" fontId="0" fillId="32" borderId="65" xfId="0" applyFont="1" applyFill="1" applyBorder="1" applyAlignment="1">
      <alignment horizontal="left" vertical="top" wrapText="1"/>
    </xf>
    <xf numFmtId="0" fontId="0" fillId="32" borderId="25" xfId="0" applyFont="1" applyFill="1" applyBorder="1" applyAlignment="1">
      <alignment horizontal="left" vertical="top" wrapText="1"/>
    </xf>
    <xf numFmtId="0" fontId="0" fillId="32" borderId="38" xfId="0" applyFont="1" applyFill="1" applyBorder="1" applyAlignment="1" quotePrefix="1">
      <alignment horizontal="left" vertical="top" wrapText="1"/>
    </xf>
    <xf numFmtId="0" fontId="0" fillId="32" borderId="13" xfId="0" applyFont="1" applyFill="1" applyBorder="1" applyAlignment="1" quotePrefix="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0" fillId="0" borderId="36" xfId="0" applyFont="1" applyBorder="1" applyAlignment="1">
      <alignment horizontal="left" vertical="top" wrapText="1"/>
    </xf>
    <xf numFmtId="0" fontId="0" fillId="0" borderId="38" xfId="0" applyFont="1" applyBorder="1" applyAlignment="1">
      <alignment horizontal="left" vertical="top" wrapText="1"/>
    </xf>
    <xf numFmtId="0" fontId="0" fillId="0" borderId="0" xfId="0" applyAlignment="1">
      <alignment horizontal="left" vertical="top" wrapText="1"/>
    </xf>
    <xf numFmtId="0" fontId="0" fillId="0" borderId="38" xfId="0" applyFont="1" applyBorder="1" applyAlignment="1" quotePrefix="1">
      <alignment horizontal="left" vertical="top" wrapText="1"/>
    </xf>
    <xf numFmtId="0" fontId="92" fillId="0" borderId="0" xfId="0" applyFont="1" applyAlignment="1">
      <alignment horizontal="left" vertical="top" wrapText="1"/>
    </xf>
    <xf numFmtId="0" fontId="0" fillId="0" borderId="40" xfId="0" applyFont="1" applyBorder="1" applyAlignment="1">
      <alignment horizontal="left" vertical="top" wrapText="1"/>
    </xf>
    <xf numFmtId="0" fontId="2" fillId="40" borderId="36" xfId="0" applyFont="1" applyFill="1" applyBorder="1" applyAlignment="1">
      <alignment horizontal="left" vertical="top" wrapText="1"/>
    </xf>
    <xf numFmtId="0" fontId="7" fillId="0" borderId="36" xfId="0" applyFont="1" applyBorder="1" applyAlignment="1">
      <alignment horizontal="left" vertical="top" wrapText="1"/>
    </xf>
    <xf numFmtId="0" fontId="0" fillId="41" borderId="38" xfId="0" applyFont="1" applyFill="1" applyBorder="1" applyAlignment="1">
      <alignment horizontal="left" vertical="top" wrapText="1"/>
    </xf>
    <xf numFmtId="0" fontId="0" fillId="50" borderId="38" xfId="0" applyFont="1" applyFill="1" applyBorder="1" applyAlignment="1">
      <alignment horizontal="left" vertical="top" wrapText="1"/>
    </xf>
    <xf numFmtId="0" fontId="90" fillId="40" borderId="0" xfId="0" applyFont="1" applyFill="1" applyAlignment="1">
      <alignment horizontal="left" vertical="top" wrapText="1"/>
    </xf>
    <xf numFmtId="0" fontId="0" fillId="50" borderId="40" xfId="0" applyFont="1" applyFill="1" applyBorder="1" applyAlignment="1">
      <alignment horizontal="left" vertical="top" wrapText="1"/>
    </xf>
    <xf numFmtId="0" fontId="7" fillId="0" borderId="38" xfId="0" applyFont="1" applyBorder="1" applyAlignment="1">
      <alignment horizontal="left" vertical="top" wrapText="1"/>
    </xf>
    <xf numFmtId="0" fontId="0" fillId="0" borderId="0" xfId="0" applyFont="1" applyAlignment="1">
      <alignment horizontal="left" vertical="top" wrapText="1"/>
    </xf>
    <xf numFmtId="0" fontId="0" fillId="35" borderId="0" xfId="0" applyFont="1" applyFill="1" applyAlignment="1">
      <alignment horizontal="left" vertical="top" wrapText="1"/>
    </xf>
    <xf numFmtId="0" fontId="7" fillId="0" borderId="62" xfId="0" applyFont="1" applyBorder="1" applyAlignment="1">
      <alignment horizontal="left" vertical="top" wrapText="1"/>
    </xf>
    <xf numFmtId="0" fontId="11" fillId="41" borderId="29" xfId="0" applyFont="1" applyFill="1" applyBorder="1" applyAlignment="1">
      <alignment horizontal="left" vertical="top" wrapText="1"/>
    </xf>
    <xf numFmtId="0" fontId="0" fillId="41" borderId="29" xfId="0" applyFont="1" applyFill="1" applyBorder="1" applyAlignment="1">
      <alignment horizontal="left" vertical="top" wrapText="1"/>
    </xf>
    <xf numFmtId="0" fontId="90" fillId="0" borderId="66" xfId="0" applyFont="1" applyBorder="1" applyAlignment="1">
      <alignment horizontal="left" vertical="top" wrapText="1"/>
    </xf>
    <xf numFmtId="0" fontId="2" fillId="0" borderId="45" xfId="0"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2" fillId="0" borderId="49" xfId="0" applyFont="1" applyBorder="1" applyAlignment="1" applyProtection="1">
      <alignment horizontal="left" vertical="top" wrapText="1"/>
      <protection/>
    </xf>
    <xf numFmtId="0" fontId="2" fillId="0" borderId="35" xfId="0" applyFont="1" applyFill="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48" xfId="0" applyFont="1" applyFill="1" applyBorder="1" applyAlignment="1" applyProtection="1">
      <alignment horizontal="left" vertical="top" wrapText="1"/>
      <protection/>
    </xf>
    <xf numFmtId="0" fontId="2" fillId="0" borderId="49" xfId="0" applyFont="1" applyFill="1" applyBorder="1" applyAlignment="1" applyProtection="1">
      <alignment horizontal="left" vertical="top" wrapText="1"/>
      <protection/>
    </xf>
    <xf numFmtId="2" fontId="22" fillId="38" borderId="0" xfId="0" applyNumberFormat="1" applyFont="1" applyFill="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68" xfId="0" applyFont="1" applyFill="1" applyBorder="1" applyAlignment="1" applyProtection="1">
      <alignment horizontal="left" vertical="top" wrapText="1"/>
      <protection/>
    </xf>
    <xf numFmtId="0" fontId="86" fillId="0" borderId="0" xfId="0" applyFont="1" applyFill="1" applyBorder="1" applyAlignment="1" applyProtection="1">
      <alignment horizontal="left" vertical="top" wrapText="1"/>
      <protection/>
    </xf>
    <xf numFmtId="0" fontId="87" fillId="0" borderId="0" xfId="0" applyFont="1" applyFill="1" applyBorder="1" applyAlignment="1" applyProtection="1">
      <alignment horizontal="left" vertical="top" wrapText="1"/>
      <protection/>
    </xf>
    <xf numFmtId="0" fontId="88" fillId="0" borderId="0" xfId="0" applyFont="1" applyFill="1" applyBorder="1" applyAlignment="1" applyProtection="1">
      <alignment horizontal="left" vertical="top" wrapText="1"/>
      <protection/>
    </xf>
    <xf numFmtId="0" fontId="0" fillId="32" borderId="69" xfId="0" applyFont="1" applyFill="1" applyBorder="1" applyAlignment="1" applyProtection="1">
      <alignment horizontal="left" vertical="top" wrapText="1"/>
      <protection/>
    </xf>
    <xf numFmtId="0" fontId="42" fillId="32" borderId="24" xfId="0" applyFont="1" applyFill="1" applyBorder="1" applyAlignment="1" applyProtection="1">
      <alignment horizontal="left" vertical="top" wrapText="1"/>
      <protection/>
    </xf>
    <xf numFmtId="0" fontId="2" fillId="0" borderId="51" xfId="0" applyFont="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40" borderId="11" xfId="0" applyFont="1" applyFill="1" applyBorder="1" applyAlignment="1" applyProtection="1">
      <alignment horizontal="left" vertical="top" wrapText="1"/>
      <protection/>
    </xf>
    <xf numFmtId="0" fontId="2"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89" fillId="0" borderId="37" xfId="0" applyFont="1" applyFill="1" applyBorder="1" applyAlignment="1" applyProtection="1">
      <alignment horizontal="left" vertical="top" wrapText="1"/>
      <protection/>
    </xf>
    <xf numFmtId="0" fontId="0" fillId="32" borderId="49" xfId="0"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38" xfId="0" applyFont="1" applyBorder="1" applyAlignment="1" applyProtection="1" quotePrefix="1">
      <alignment horizontal="left" vertical="top" wrapText="1"/>
      <protection/>
    </xf>
    <xf numFmtId="0" fontId="0" fillId="0" borderId="38" xfId="0" applyNumberFormat="1" applyFont="1" applyFill="1" applyBorder="1" applyAlignment="1" applyProtection="1">
      <alignment horizontal="left" vertical="top" wrapText="1"/>
      <protection/>
    </xf>
    <xf numFmtId="0" fontId="0" fillId="0" borderId="38" xfId="0" applyNumberFormat="1" applyFont="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41" borderId="42" xfId="0" applyFont="1" applyFill="1" applyBorder="1" applyAlignment="1" applyProtection="1">
      <alignment horizontal="left" vertical="top" wrapText="1"/>
      <protection/>
    </xf>
    <xf numFmtId="0" fontId="7" fillId="0" borderId="41" xfId="0" applyFont="1" applyBorder="1" applyAlignment="1" applyProtection="1">
      <alignment horizontal="left" vertical="top" wrapText="1"/>
      <protection/>
    </xf>
    <xf numFmtId="0" fontId="22" fillId="0" borderId="37" xfId="0" applyFont="1" applyBorder="1" applyAlignment="1" applyProtection="1">
      <alignment horizontal="left" vertical="top" wrapText="1"/>
      <protection/>
    </xf>
    <xf numFmtId="0" fontId="0" fillId="0" borderId="38" xfId="0" applyFont="1" applyFill="1" applyBorder="1" applyAlignment="1" applyProtection="1" quotePrefix="1">
      <alignment horizontal="left" vertical="top" wrapText="1"/>
      <protection/>
    </xf>
    <xf numFmtId="0" fontId="2" fillId="0" borderId="37"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0" fontId="0" fillId="50" borderId="70" xfId="0" applyFont="1" applyFill="1" applyBorder="1" applyAlignment="1" applyProtection="1">
      <alignment horizontal="left" vertical="top" wrapText="1"/>
      <protection/>
    </xf>
    <xf numFmtId="0" fontId="0" fillId="45" borderId="0" xfId="0" applyFill="1" applyAlignment="1" applyProtection="1">
      <alignment vertical="top"/>
      <protection/>
    </xf>
    <xf numFmtId="0" fontId="31" fillId="0" borderId="52" xfId="53" applyFont="1" applyBorder="1" applyAlignment="1" applyProtection="1">
      <alignment horizontal="left" vertical="top" wrapText="1"/>
      <protection/>
    </xf>
    <xf numFmtId="0" fontId="0" fillId="32" borderId="45" xfId="0" applyFont="1" applyFill="1" applyBorder="1" applyAlignment="1" applyProtection="1">
      <alignment horizontal="left" vertical="top" wrapText="1"/>
      <protection/>
    </xf>
    <xf numFmtId="0" fontId="86" fillId="0" borderId="0" xfId="0" applyFont="1" applyFill="1" applyAlignment="1" applyProtection="1">
      <alignment horizontal="left" vertical="top" wrapText="1"/>
      <protection/>
    </xf>
    <xf numFmtId="0" fontId="86" fillId="45" borderId="17"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34" fillId="0" borderId="66" xfId="60" applyFont="1" applyBorder="1" applyAlignment="1">
      <alignment vertical="top"/>
      <protection/>
    </xf>
    <xf numFmtId="0" fontId="0" fillId="0" borderId="48" xfId="0" applyBorder="1" applyAlignment="1">
      <alignment horizontal="center" vertical="top"/>
    </xf>
    <xf numFmtId="0" fontId="0" fillId="45" borderId="0" xfId="0" applyFont="1" applyFill="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34" fillId="45" borderId="30" xfId="60" applyFont="1" applyFill="1" applyBorder="1" applyAlignment="1">
      <alignment vertical="top" wrapText="1"/>
      <protection/>
    </xf>
    <xf numFmtId="0" fontId="28" fillId="0" borderId="0" xfId="0" applyFont="1" applyAlignment="1">
      <alignment horizontal="left" vertical="top" wrapText="1"/>
    </xf>
    <xf numFmtId="0" fontId="0" fillId="0" borderId="0" xfId="0" applyAlignment="1">
      <alignment vertical="top" wrapText="1"/>
    </xf>
    <xf numFmtId="0" fontId="93" fillId="0" borderId="0" xfId="0" applyFont="1" applyAlignment="1">
      <alignment horizontal="left" vertical="top" wrapText="1"/>
    </xf>
    <xf numFmtId="0" fontId="0" fillId="35" borderId="0" xfId="0" applyFill="1" applyAlignment="1">
      <alignment horizontal="left" vertical="top" wrapText="1"/>
    </xf>
    <xf numFmtId="0" fontId="0" fillId="39" borderId="0" xfId="0" applyFont="1" applyFill="1" applyAlignment="1">
      <alignment horizontal="left" vertical="top" wrapText="1"/>
    </xf>
    <xf numFmtId="0" fontId="0" fillId="39" borderId="0" xfId="0" applyFont="1" applyFill="1" applyAlignment="1" quotePrefix="1">
      <alignment horizontal="left" vertical="top" wrapText="1"/>
    </xf>
    <xf numFmtId="0" fontId="35" fillId="0" borderId="0" xfId="0" applyFont="1" applyAlignment="1">
      <alignment horizontal="left" vertical="top" wrapText="1"/>
    </xf>
    <xf numFmtId="0" fontId="3" fillId="41" borderId="29" xfId="0" applyFont="1" applyFill="1" applyBorder="1" applyAlignment="1">
      <alignment horizontal="left" vertical="top" wrapText="1"/>
    </xf>
    <xf numFmtId="0" fontId="0" fillId="0" borderId="0" xfId="0" applyFill="1" applyAlignment="1">
      <alignment vertical="top" wrapText="1"/>
    </xf>
    <xf numFmtId="0" fontId="33" fillId="49" borderId="0" xfId="0" applyFont="1" applyFill="1" applyBorder="1" applyAlignment="1" applyProtection="1">
      <alignment horizontal="left" vertical="top" wrapText="1"/>
      <protection/>
    </xf>
    <xf numFmtId="0" fontId="2" fillId="0" borderId="10" xfId="0" applyFont="1" applyFill="1" applyBorder="1" applyAlignment="1" applyProtection="1" quotePrefix="1">
      <alignment horizontal="left" vertical="top" wrapText="1"/>
      <protection/>
    </xf>
    <xf numFmtId="0" fontId="2" fillId="0" borderId="33" xfId="0" applyFont="1" applyFill="1" applyBorder="1" applyAlignment="1" applyProtection="1" quotePrefix="1">
      <alignment horizontal="left" vertical="top" wrapText="1"/>
      <protection/>
    </xf>
    <xf numFmtId="0" fontId="37" fillId="0" borderId="0" xfId="0" applyFont="1" applyAlignment="1" applyProtection="1">
      <alignment horizontal="left" vertical="top" wrapText="1"/>
      <protection/>
    </xf>
    <xf numFmtId="0" fontId="0" fillId="35" borderId="0" xfId="0" applyFill="1" applyAlignment="1" applyProtection="1">
      <alignment horizontal="left" vertical="top" wrapText="1"/>
      <protection/>
    </xf>
    <xf numFmtId="0" fontId="0" fillId="39" borderId="0" xfId="0" applyFill="1" applyAlignment="1" applyProtection="1">
      <alignment horizontal="left" vertical="top" wrapText="1"/>
      <protection/>
    </xf>
    <xf numFmtId="0" fontId="34" fillId="0" borderId="66" xfId="60" applyFont="1" applyFill="1" applyBorder="1" applyAlignment="1" applyProtection="1">
      <alignment vertical="top"/>
      <protection/>
    </xf>
    <xf numFmtId="0" fontId="0" fillId="0" borderId="0" xfId="0" applyFill="1" applyAlignment="1" applyProtection="1" quotePrefix="1">
      <alignment vertical="top"/>
      <protection/>
    </xf>
    <xf numFmtId="0" fontId="3" fillId="32" borderId="44" xfId="0" applyFont="1" applyFill="1" applyBorder="1" applyAlignment="1" applyProtection="1">
      <alignment vertical="top" wrapText="1"/>
      <protection locked="0"/>
    </xf>
    <xf numFmtId="0" fontId="3" fillId="32" borderId="45" xfId="0" applyFont="1" applyFill="1" applyBorder="1" applyAlignment="1" applyProtection="1">
      <alignment vertical="top" wrapText="1"/>
      <protection locked="0"/>
    </xf>
    <xf numFmtId="0" fontId="0" fillId="32" borderId="45" xfId="0" applyFont="1" applyFill="1" applyBorder="1" applyAlignment="1" applyProtection="1">
      <alignment vertical="top" wrapText="1"/>
      <protection locked="0"/>
    </xf>
    <xf numFmtId="0" fontId="0" fillId="32" borderId="45" xfId="0" applyFont="1" applyFill="1" applyBorder="1" applyAlignment="1" applyProtection="1">
      <alignment vertical="top" wrapText="1"/>
      <protection locked="0"/>
    </xf>
    <xf numFmtId="14" fontId="0" fillId="32" borderId="45" xfId="0" applyNumberFormat="1" applyFont="1" applyFill="1" applyBorder="1" applyAlignment="1" applyProtection="1">
      <alignment vertical="top" wrapText="1"/>
      <protection locked="0"/>
    </xf>
    <xf numFmtId="0" fontId="3" fillId="32" borderId="46" xfId="0" applyFont="1" applyFill="1" applyBorder="1" applyAlignment="1" applyProtection="1">
      <alignment vertical="top" wrapText="1"/>
      <protection locked="0"/>
    </xf>
    <xf numFmtId="14" fontId="0" fillId="32" borderId="45" xfId="0" applyNumberFormat="1" applyFont="1" applyFill="1" applyBorder="1" applyAlignment="1" applyProtection="1">
      <alignment vertical="top" wrapText="1"/>
      <protection locked="0"/>
    </xf>
    <xf numFmtId="227" fontId="4" fillId="32" borderId="45" xfId="0" applyNumberFormat="1" applyFont="1" applyFill="1" applyBorder="1" applyAlignment="1" applyProtection="1">
      <alignment horizontal="center" vertical="top" wrapText="1"/>
      <protection locked="0"/>
    </xf>
    <xf numFmtId="2" fontId="0" fillId="32" borderId="45" xfId="0" applyNumberFormat="1" applyFont="1" applyFill="1" applyBorder="1" applyAlignment="1" applyProtection="1">
      <alignment horizontal="left" vertical="top" wrapText="1"/>
      <protection locked="0"/>
    </xf>
    <xf numFmtId="0" fontId="0" fillId="32" borderId="44" xfId="0" applyFont="1" applyFill="1" applyBorder="1" applyAlignment="1" applyProtection="1">
      <alignment vertical="top" wrapText="1"/>
      <protection locked="0"/>
    </xf>
    <xf numFmtId="0" fontId="0" fillId="32" borderId="45" xfId="0" applyFont="1" applyFill="1" applyBorder="1" applyAlignment="1" applyProtection="1">
      <alignment vertical="top"/>
      <protection locked="0"/>
    </xf>
    <xf numFmtId="0" fontId="0" fillId="32" borderId="46" xfId="0" applyFont="1" applyFill="1" applyBorder="1" applyAlignment="1" applyProtection="1">
      <alignment vertical="top" wrapText="1"/>
      <protection locked="0"/>
    </xf>
    <xf numFmtId="0" fontId="0" fillId="32" borderId="71" xfId="0" applyFont="1" applyFill="1" applyBorder="1" applyAlignment="1" applyProtection="1">
      <alignment vertical="top"/>
      <protection locked="0"/>
    </xf>
    <xf numFmtId="0" fontId="19" fillId="32" borderId="71" xfId="0" applyFont="1" applyFill="1" applyBorder="1" applyAlignment="1" applyProtection="1">
      <alignment vertical="top" wrapText="1"/>
      <protection locked="0"/>
    </xf>
    <xf numFmtId="0" fontId="19" fillId="32" borderId="45" xfId="0" applyFont="1" applyFill="1" applyBorder="1" applyAlignment="1" applyProtection="1">
      <alignment vertical="top" wrapText="1"/>
      <protection locked="0"/>
    </xf>
    <xf numFmtId="0" fontId="0" fillId="32" borderId="72" xfId="0" applyFont="1" applyFill="1" applyBorder="1" applyAlignment="1" applyProtection="1">
      <alignment vertical="top" wrapText="1"/>
      <protection locked="0"/>
    </xf>
    <xf numFmtId="0" fontId="0" fillId="32" borderId="72" xfId="0" applyFont="1" applyFill="1" applyBorder="1" applyAlignment="1" applyProtection="1" quotePrefix="1">
      <alignment vertical="top" wrapText="1"/>
      <protection locked="0"/>
    </xf>
    <xf numFmtId="0" fontId="0" fillId="32" borderId="46" xfId="0" applyFont="1" applyFill="1" applyBorder="1" applyAlignment="1" applyProtection="1" quotePrefix="1">
      <alignment vertical="top" wrapText="1"/>
      <protection locked="0"/>
    </xf>
    <xf numFmtId="0" fontId="0" fillId="32" borderId="44" xfId="0" applyFont="1" applyFill="1" applyBorder="1" applyAlignment="1" applyProtection="1">
      <alignment vertical="top" wrapText="1"/>
      <protection locked="0"/>
    </xf>
    <xf numFmtId="0" fontId="0" fillId="32" borderId="46" xfId="0" applyFont="1" applyFill="1" applyBorder="1" applyAlignment="1" applyProtection="1">
      <alignment vertical="top" wrapText="1"/>
      <protection locked="0"/>
    </xf>
    <xf numFmtId="16" fontId="3" fillId="32" borderId="45" xfId="0" applyNumberFormat="1" applyFont="1" applyFill="1" applyBorder="1" applyAlignment="1" applyProtection="1">
      <alignment vertical="top" wrapText="1"/>
      <protection locked="0"/>
    </xf>
    <xf numFmtId="0" fontId="0" fillId="32" borderId="45" xfId="0" applyFont="1" applyFill="1" applyBorder="1" applyAlignment="1" applyProtection="1">
      <alignment vertical="top"/>
      <protection locked="0"/>
    </xf>
    <xf numFmtId="227" fontId="0" fillId="32" borderId="48" xfId="0" applyNumberFormat="1" applyFont="1" applyFill="1" applyBorder="1" applyAlignment="1" applyProtection="1">
      <alignment horizontal="center" vertical="top" wrapText="1"/>
      <protection locked="0"/>
    </xf>
    <xf numFmtId="227" fontId="0" fillId="32" borderId="45" xfId="0" applyNumberFormat="1" applyFont="1" applyFill="1" applyBorder="1" applyAlignment="1" applyProtection="1">
      <alignment horizontal="center" vertical="top" wrapText="1"/>
      <protection locked="0"/>
    </xf>
    <xf numFmtId="2" fontId="0" fillId="32" borderId="48" xfId="0" applyNumberFormat="1" applyFont="1" applyFill="1" applyBorder="1" applyAlignment="1" applyProtection="1">
      <alignment horizontal="left" vertical="top" wrapText="1"/>
      <protection locked="0"/>
    </xf>
    <xf numFmtId="0" fontId="3" fillId="32" borderId="48" xfId="0" applyFont="1" applyFill="1" applyBorder="1" applyAlignment="1" applyProtection="1">
      <alignment vertical="top" wrapText="1"/>
      <protection locked="0"/>
    </xf>
    <xf numFmtId="0" fontId="3" fillId="32" borderId="73" xfId="0" applyFont="1" applyFill="1" applyBorder="1" applyAlignment="1" applyProtection="1">
      <alignment vertical="top" wrapText="1"/>
      <protection locked="0"/>
    </xf>
    <xf numFmtId="0" fontId="0" fillId="32" borderId="44" xfId="0" applyFont="1" applyFill="1" applyBorder="1" applyAlignment="1" applyProtection="1">
      <alignment vertical="top"/>
      <protection locked="0"/>
    </xf>
    <xf numFmtId="0" fontId="0" fillId="32" borderId="74" xfId="0" applyFont="1" applyFill="1" applyBorder="1" applyAlignment="1" applyProtection="1">
      <alignment vertical="top"/>
      <protection locked="0"/>
    </xf>
    <xf numFmtId="0" fontId="0" fillId="32" borderId="30" xfId="0" applyFont="1" applyFill="1" applyBorder="1" applyAlignment="1" applyProtection="1">
      <alignment vertical="top" wrapText="1"/>
      <protection locked="0"/>
    </xf>
    <xf numFmtId="0" fontId="0" fillId="32" borderId="71" xfId="0" applyFont="1" applyFill="1" applyBorder="1" applyAlignment="1" applyProtection="1">
      <alignment vertical="top" wrapText="1"/>
      <protection locked="0"/>
    </xf>
    <xf numFmtId="0" fontId="0" fillId="32" borderId="48" xfId="0" applyFont="1" applyFill="1" applyBorder="1" applyAlignment="1" applyProtection="1">
      <alignment vertical="top"/>
      <protection locked="0"/>
    </xf>
    <xf numFmtId="0" fontId="0" fillId="32" borderId="48" xfId="0" applyFont="1" applyFill="1" applyBorder="1" applyAlignment="1" applyProtection="1">
      <alignment vertical="top"/>
      <protection locked="0"/>
    </xf>
    <xf numFmtId="0" fontId="0" fillId="32" borderId="73" xfId="0" applyFont="1" applyFill="1" applyBorder="1" applyAlignment="1" applyProtection="1">
      <alignment vertical="top" wrapText="1"/>
      <protection locked="0"/>
    </xf>
    <xf numFmtId="0" fontId="0" fillId="32" borderId="31" xfId="0" applyFont="1" applyFill="1" applyBorder="1" applyAlignment="1" applyProtection="1">
      <alignment vertical="top" wrapText="1"/>
      <protection locked="0"/>
    </xf>
    <xf numFmtId="0" fontId="0" fillId="32" borderId="75" xfId="0" applyFont="1" applyFill="1" applyBorder="1" applyAlignment="1" applyProtection="1">
      <alignment vertical="top" wrapText="1"/>
      <protection locked="0"/>
    </xf>
    <xf numFmtId="0" fontId="2" fillId="32" borderId="76" xfId="0" applyNumberFormat="1" applyFont="1" applyFill="1" applyBorder="1" applyAlignment="1" applyProtection="1">
      <alignment vertical="top"/>
      <protection locked="0"/>
    </xf>
    <xf numFmtId="0" fontId="0" fillId="32" borderId="74" xfId="0" applyFont="1" applyFill="1" applyBorder="1" applyAlignment="1" applyProtection="1">
      <alignment vertical="top" wrapText="1"/>
      <protection locked="0"/>
    </xf>
    <xf numFmtId="0" fontId="0" fillId="32" borderId="48" xfId="0" applyFont="1" applyFill="1" applyBorder="1" applyAlignment="1" applyProtection="1">
      <alignment vertical="top" wrapText="1"/>
      <protection locked="0"/>
    </xf>
    <xf numFmtId="0" fontId="2" fillId="32" borderId="0" xfId="0" applyFont="1" applyFill="1" applyAlignment="1" applyProtection="1">
      <alignment horizontal="left" vertical="top"/>
      <protection locked="0"/>
    </xf>
    <xf numFmtId="0" fontId="0" fillId="32" borderId="77" xfId="0" applyFont="1" applyFill="1" applyBorder="1" applyAlignment="1" applyProtection="1">
      <alignment horizontal="left" vertical="top"/>
      <protection locked="0"/>
    </xf>
    <xf numFmtId="0" fontId="0" fillId="32" borderId="43" xfId="0" applyFont="1" applyFill="1" applyBorder="1" applyAlignment="1" applyProtection="1">
      <alignment horizontal="left" vertical="top"/>
      <protection locked="0"/>
    </xf>
    <xf numFmtId="0" fontId="0" fillId="32" borderId="78" xfId="0" applyFont="1" applyFill="1" applyBorder="1" applyAlignment="1" applyProtection="1">
      <alignment horizontal="left" vertical="top"/>
      <protection locked="0"/>
    </xf>
    <xf numFmtId="0" fontId="3" fillId="32" borderId="38" xfId="0" applyFont="1" applyFill="1" applyBorder="1" applyAlignment="1" applyProtection="1">
      <alignment vertical="top" wrapText="1"/>
      <protection locked="0"/>
    </xf>
    <xf numFmtId="0" fontId="0" fillId="41" borderId="42" xfId="0" applyFont="1" applyFill="1" applyBorder="1" applyAlignment="1" applyProtection="1">
      <alignment vertical="top" wrapText="1"/>
      <protection locked="0"/>
    </xf>
    <xf numFmtId="0" fontId="0" fillId="41" borderId="42" xfId="0" applyFont="1" applyFill="1" applyBorder="1" applyAlignment="1" applyProtection="1">
      <alignment horizontal="justify"/>
      <protection locked="0"/>
    </xf>
    <xf numFmtId="0" fontId="0" fillId="50" borderId="42" xfId="0" applyFont="1" applyFill="1" applyBorder="1" applyAlignment="1" applyProtection="1">
      <alignment vertical="top" wrapText="1"/>
      <protection locked="0"/>
    </xf>
    <xf numFmtId="0" fontId="0" fillId="50" borderId="70" xfId="0" applyFont="1" applyFill="1" applyBorder="1" applyAlignment="1" applyProtection="1">
      <alignment vertical="top" wrapText="1"/>
      <protection locked="0"/>
    </xf>
    <xf numFmtId="0" fontId="2" fillId="32" borderId="36" xfId="0" applyFont="1" applyFill="1" applyBorder="1" applyAlignment="1" applyProtection="1">
      <alignment vertical="top" wrapText="1"/>
      <protection locked="0"/>
    </xf>
    <xf numFmtId="0" fontId="2" fillId="41" borderId="42" xfId="0" applyFont="1" applyFill="1" applyBorder="1" applyAlignment="1" applyProtection="1">
      <alignment vertical="top" wrapText="1"/>
      <protection locked="0"/>
    </xf>
    <xf numFmtId="0" fontId="0" fillId="32" borderId="77" xfId="0" applyFont="1" applyFill="1" applyBorder="1" applyAlignment="1" applyProtection="1">
      <alignment vertical="top" wrapText="1"/>
      <protection locked="0"/>
    </xf>
    <xf numFmtId="0" fontId="0" fillId="32" borderId="43" xfId="0" applyFont="1" applyFill="1" applyBorder="1" applyAlignment="1" applyProtection="1">
      <alignment vertical="top" wrapText="1"/>
      <protection locked="0"/>
    </xf>
    <xf numFmtId="0" fontId="0" fillId="32" borderId="78" xfId="0" applyFont="1" applyFill="1" applyBorder="1" applyAlignment="1" applyProtection="1">
      <alignment vertical="top" wrapText="1"/>
      <protection locked="0"/>
    </xf>
    <xf numFmtId="0" fontId="3" fillId="41" borderId="27" xfId="0" applyFont="1" applyFill="1" applyBorder="1" applyAlignment="1" applyProtection="1">
      <alignment horizontal="justify"/>
      <protection locked="0"/>
    </xf>
    <xf numFmtId="0" fontId="11" fillId="41" borderId="27" xfId="0" applyFont="1" applyFill="1" applyBorder="1" applyAlignment="1" applyProtection="1">
      <alignment vertical="top" wrapText="1"/>
      <protection locked="0"/>
    </xf>
    <xf numFmtId="0" fontId="0" fillId="41" borderId="27" xfId="0" applyFont="1" applyFill="1" applyBorder="1" applyAlignment="1" applyProtection="1">
      <alignment vertical="top" wrapText="1"/>
      <protection locked="0"/>
    </xf>
    <xf numFmtId="0" fontId="0" fillId="41" borderId="27" xfId="0" applyFont="1" applyFill="1" applyBorder="1" applyAlignment="1" applyProtection="1">
      <alignment horizontal="justify"/>
      <protection locked="0"/>
    </xf>
    <xf numFmtId="0" fontId="0" fillId="41" borderId="30" xfId="0" applyFont="1" applyFill="1" applyBorder="1" applyAlignment="1" applyProtection="1">
      <alignment horizontal="justify"/>
      <protection locked="0"/>
    </xf>
    <xf numFmtId="0" fontId="87" fillId="0" borderId="0" xfId="0" applyFont="1" applyAlignment="1" applyProtection="1">
      <alignment/>
      <protection/>
    </xf>
    <xf numFmtId="0" fontId="0" fillId="0" borderId="48" xfId="0" applyFont="1" applyBorder="1" applyAlignment="1" applyProtection="1">
      <alignment horizontal="left"/>
      <protection/>
    </xf>
    <xf numFmtId="0" fontId="0" fillId="0" borderId="50" xfId="0" applyFont="1" applyFill="1" applyBorder="1" applyAlignment="1" applyProtection="1">
      <alignment vertical="top" wrapText="1"/>
      <protection/>
    </xf>
    <xf numFmtId="0" fontId="0" fillId="0" borderId="49" xfId="0" applyFont="1" applyFill="1" applyBorder="1" applyAlignment="1" applyProtection="1">
      <alignment vertical="top" wrapText="1"/>
      <protection/>
    </xf>
    <xf numFmtId="0" fontId="0" fillId="0" borderId="79" xfId="0" applyFont="1" applyFill="1" applyBorder="1" applyAlignment="1" applyProtection="1">
      <alignment vertical="top" wrapText="1"/>
      <protection/>
    </xf>
    <xf numFmtId="0" fontId="0" fillId="0" borderId="42" xfId="0" applyFont="1" applyFill="1" applyBorder="1" applyAlignment="1" applyProtection="1" quotePrefix="1">
      <alignment horizontal="left" vertical="top" wrapText="1" indent="1"/>
      <protection/>
    </xf>
    <xf numFmtId="0" fontId="0" fillId="0" borderId="39" xfId="0" applyFont="1" applyFill="1" applyBorder="1" applyAlignment="1" applyProtection="1" quotePrefix="1">
      <alignment horizontal="left" vertical="top" wrapText="1" indent="1"/>
      <protection/>
    </xf>
    <xf numFmtId="0" fontId="87" fillId="51" borderId="0" xfId="0" applyFont="1" applyFill="1" applyAlignment="1" applyProtection="1">
      <alignment/>
      <protection/>
    </xf>
    <xf numFmtId="0" fontId="0" fillId="0" borderId="0" xfId="0" applyFont="1" applyAlignment="1" applyProtection="1">
      <alignment horizontal="center" vertical="center"/>
      <protection/>
    </xf>
    <xf numFmtId="0" fontId="0" fillId="43" borderId="48" xfId="0" applyFont="1" applyFill="1" applyBorder="1" applyAlignment="1" applyProtection="1">
      <alignment/>
      <protection/>
    </xf>
    <xf numFmtId="0" fontId="0" fillId="38" borderId="45" xfId="0" applyFont="1" applyFill="1" applyBorder="1" applyAlignment="1" applyProtection="1">
      <alignment vertical="top" wrapText="1"/>
      <protection/>
    </xf>
    <xf numFmtId="0" fontId="3" fillId="38" borderId="46" xfId="0" applyFont="1" applyFill="1" applyBorder="1" applyAlignment="1" applyProtection="1">
      <alignment vertical="top" wrapText="1"/>
      <protection/>
    </xf>
    <xf numFmtId="0" fontId="0" fillId="38" borderId="34" xfId="0" applyFont="1" applyFill="1" applyBorder="1" applyAlignment="1" applyProtection="1">
      <alignment vertical="top" wrapText="1"/>
      <protection/>
    </xf>
    <xf numFmtId="0" fontId="0" fillId="38" borderId="72" xfId="0" applyFont="1" applyFill="1" applyBorder="1" applyAlignment="1" applyProtection="1">
      <alignment vertical="top" wrapText="1"/>
      <protection/>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85" fillId="0" borderId="13" xfId="53"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40" xfId="0" applyFont="1" applyBorder="1" applyAlignment="1" applyProtection="1">
      <alignment vertical="top" wrapText="1"/>
      <protection/>
    </xf>
    <xf numFmtId="0" fontId="0" fillId="38" borderId="0" xfId="0" applyFont="1" applyFill="1" applyBorder="1" applyAlignment="1" applyProtection="1">
      <alignment horizontal="justify" vertical="top" wrapText="1"/>
      <protection/>
    </xf>
    <xf numFmtId="0" fontId="0" fillId="38" borderId="38" xfId="0" applyFont="1" applyFill="1" applyBorder="1" applyAlignment="1" applyProtection="1">
      <alignment horizontal="justify" vertical="top" wrapText="1"/>
      <protection/>
    </xf>
    <xf numFmtId="0" fontId="33" fillId="49" borderId="0" xfId="0" applyFont="1" applyFill="1" applyBorder="1" applyAlignment="1" applyProtection="1">
      <alignment horizontal="left" vertical="center" wrapText="1"/>
      <protection/>
    </xf>
    <xf numFmtId="0" fontId="0" fillId="49" borderId="0" xfId="0" applyFont="1" applyFill="1" applyBorder="1" applyAlignment="1" applyProtection="1">
      <alignment horizontal="left" vertical="center" wrapText="1"/>
      <protection/>
    </xf>
    <xf numFmtId="0" fontId="0" fillId="49" borderId="38" xfId="0" applyFont="1" applyFill="1" applyBorder="1" applyAlignment="1" applyProtection="1">
      <alignment horizontal="left" vertical="center" wrapText="1"/>
      <protection/>
    </xf>
    <xf numFmtId="0" fontId="0" fillId="38" borderId="0" xfId="0" applyFont="1" applyFill="1" applyBorder="1" applyAlignment="1" applyProtection="1">
      <alignment horizontal="left" vertical="top" wrapText="1"/>
      <protection/>
    </xf>
    <xf numFmtId="0" fontId="0" fillId="38" borderId="38" xfId="0" applyFont="1" applyFill="1" applyBorder="1" applyAlignment="1" applyProtection="1">
      <alignment horizontal="left" vertical="top" wrapText="1"/>
      <protection/>
    </xf>
    <xf numFmtId="0" fontId="85" fillId="0" borderId="13" xfId="53" applyFont="1" applyBorder="1" applyAlignment="1" applyProtection="1">
      <alignment/>
      <protection/>
    </xf>
    <xf numFmtId="0" fontId="0" fillId="0" borderId="13" xfId="0" applyFont="1" applyBorder="1" applyAlignment="1" applyProtection="1">
      <alignment/>
      <protection/>
    </xf>
    <xf numFmtId="0" fontId="0" fillId="0" borderId="40" xfId="0" applyFont="1" applyBorder="1" applyAlignment="1" applyProtection="1">
      <alignment/>
      <protection/>
    </xf>
    <xf numFmtId="0" fontId="0" fillId="38" borderId="0" xfId="0" applyFill="1" applyBorder="1" applyAlignment="1" applyProtection="1">
      <alignment horizontal="left" vertical="top" wrapText="1"/>
      <protection/>
    </xf>
    <xf numFmtId="0" fontId="22" fillId="48" borderId="37" xfId="0" applyFont="1" applyFill="1" applyBorder="1" applyAlignment="1" applyProtection="1">
      <alignment horizontal="left" vertical="top" wrapText="1"/>
      <protection/>
    </xf>
    <xf numFmtId="0" fontId="22" fillId="48" borderId="0" xfId="0" applyFont="1" applyFill="1" applyBorder="1" applyAlignment="1" applyProtection="1">
      <alignment horizontal="left" vertical="top" wrapText="1"/>
      <protection/>
    </xf>
    <xf numFmtId="0" fontId="22" fillId="48" borderId="38" xfId="0" applyFont="1" applyFill="1" applyBorder="1" applyAlignment="1" applyProtection="1">
      <alignment horizontal="left" vertical="top" wrapText="1"/>
      <protection/>
    </xf>
    <xf numFmtId="0" fontId="2" fillId="33" borderId="35"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36"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3" borderId="17" xfId="0" applyFont="1"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85" fillId="38" borderId="0" xfId="53" applyFont="1" applyFill="1" applyBorder="1" applyAlignment="1" applyProtection="1">
      <alignment horizontal="justify" vertical="top" wrapText="1"/>
      <protection/>
    </xf>
    <xf numFmtId="0" fontId="0" fillId="38" borderId="0" xfId="0" applyFont="1" applyFill="1" applyBorder="1" applyAlignment="1" applyProtection="1">
      <alignment horizontal="justify" vertical="top"/>
      <protection/>
    </xf>
    <xf numFmtId="0" fontId="0" fillId="38" borderId="38" xfId="0" applyFont="1" applyFill="1" applyBorder="1" applyAlignment="1" applyProtection="1">
      <alignment horizontal="justify" vertical="top"/>
      <protection/>
    </xf>
    <xf numFmtId="0" fontId="0" fillId="0" borderId="0"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pplyProtection="1">
      <alignment vertical="center" wrapText="1"/>
      <protection/>
    </xf>
    <xf numFmtId="0" fontId="22" fillId="48" borderId="35"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36" xfId="0" applyBorder="1" applyAlignment="1" applyProtection="1">
      <alignment/>
      <protection/>
    </xf>
    <xf numFmtId="0" fontId="22" fillId="48" borderId="39" xfId="0" applyFont="1" applyFill="1" applyBorder="1" applyAlignment="1" applyProtection="1">
      <alignment horizontal="left" vertical="top" wrapText="1"/>
      <protection/>
    </xf>
    <xf numFmtId="0" fontId="22" fillId="48" borderId="13" xfId="0" applyFont="1" applyFill="1" applyBorder="1" applyAlignment="1" applyProtection="1">
      <alignment horizontal="left" vertical="top" wrapText="1"/>
      <protection/>
    </xf>
    <xf numFmtId="0" fontId="22" fillId="48" borderId="40" xfId="0" applyFont="1" applyFill="1" applyBorder="1" applyAlignment="1" applyProtection="1">
      <alignment horizontal="left" vertical="top" wrapText="1"/>
      <protection/>
    </xf>
    <xf numFmtId="0" fontId="77" fillId="0" borderId="0" xfId="53"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85" fillId="0" borderId="0" xfId="53" applyFont="1" applyBorder="1" applyAlignment="1" applyProtection="1">
      <alignment/>
      <protection/>
    </xf>
    <xf numFmtId="0" fontId="0" fillId="0" borderId="0" xfId="0" applyFont="1" applyBorder="1" applyAlignment="1" applyProtection="1">
      <alignment/>
      <protection/>
    </xf>
    <xf numFmtId="0" fontId="0" fillId="0" borderId="38" xfId="0" applyFont="1" applyBorder="1" applyAlignment="1" applyProtection="1">
      <alignment/>
      <protection/>
    </xf>
    <xf numFmtId="0" fontId="3" fillId="38" borderId="0" xfId="0" applyFont="1" applyFill="1" applyBorder="1" applyAlignment="1" applyProtection="1">
      <alignment horizontal="justify" vertical="top" wrapText="1"/>
      <protection/>
    </xf>
    <xf numFmtId="0" fontId="3" fillId="38" borderId="38" xfId="0" applyFont="1" applyFill="1" applyBorder="1" applyAlignment="1" applyProtection="1">
      <alignment horizontal="justify" vertical="top" wrapText="1"/>
      <protection/>
    </xf>
    <xf numFmtId="0" fontId="0" fillId="0" borderId="81" xfId="0" applyFill="1" applyBorder="1" applyAlignment="1" applyProtection="1">
      <alignment horizontal="left" vertical="top"/>
      <protection/>
    </xf>
    <xf numFmtId="0" fontId="0" fillId="0" borderId="56" xfId="0" applyFill="1" applyBorder="1" applyAlignment="1" applyProtection="1">
      <alignment horizontal="left" vertical="top"/>
      <protection/>
    </xf>
    <xf numFmtId="0" fontId="0" fillId="0" borderId="82" xfId="0" applyFill="1" applyBorder="1" applyAlignment="1" applyProtection="1">
      <alignment horizontal="left" vertical="top"/>
      <protection/>
    </xf>
    <xf numFmtId="0" fontId="0" fillId="39" borderId="83" xfId="0" applyFill="1" applyBorder="1" applyAlignment="1" applyProtection="1">
      <alignment horizontal="left" vertical="top"/>
      <protection/>
    </xf>
    <xf numFmtId="0" fontId="0" fillId="39" borderId="55" xfId="0" applyFill="1" applyBorder="1" applyAlignment="1" applyProtection="1">
      <alignment horizontal="left" vertical="top"/>
      <protection/>
    </xf>
    <xf numFmtId="0" fontId="0" fillId="39" borderId="84" xfId="0" applyFill="1" applyBorder="1" applyAlignment="1" applyProtection="1">
      <alignment horizontal="left" vertical="top"/>
      <protection/>
    </xf>
    <xf numFmtId="0" fontId="0" fillId="39" borderId="85" xfId="0" applyFill="1" applyBorder="1" applyAlignment="1" applyProtection="1">
      <alignment horizontal="left" vertical="top"/>
      <protection/>
    </xf>
    <xf numFmtId="0" fontId="0" fillId="39" borderId="56" xfId="0" applyFill="1" applyBorder="1" applyAlignment="1" applyProtection="1">
      <alignment horizontal="left" vertical="top"/>
      <protection/>
    </xf>
    <xf numFmtId="0" fontId="0" fillId="39" borderId="86"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87" xfId="0" applyFill="1" applyBorder="1" applyAlignment="1" applyProtection="1">
      <alignment horizontal="left" vertical="top"/>
      <protection/>
    </xf>
    <xf numFmtId="0" fontId="0" fillId="0" borderId="55" xfId="0" applyFill="1" applyBorder="1" applyAlignment="1" applyProtection="1">
      <alignment horizontal="left" vertical="top"/>
      <protection/>
    </xf>
    <xf numFmtId="0" fontId="0" fillId="0" borderId="88" xfId="0" applyFill="1" applyBorder="1" applyAlignment="1" applyProtection="1">
      <alignment horizontal="left" vertical="top"/>
      <protection/>
    </xf>
    <xf numFmtId="0" fontId="0" fillId="38" borderId="12" xfId="0" applyFont="1" applyFill="1" applyBorder="1" applyAlignment="1" applyProtection="1">
      <alignment horizontal="left" vertical="top" wrapText="1"/>
      <protection/>
    </xf>
    <xf numFmtId="0" fontId="0" fillId="38" borderId="13" xfId="0" applyFont="1" applyFill="1" applyBorder="1" applyAlignment="1" applyProtection="1">
      <alignment horizontal="left" vertical="top" wrapText="1"/>
      <protection/>
    </xf>
    <xf numFmtId="0" fontId="0" fillId="38" borderId="13" xfId="0" applyFill="1" applyBorder="1" applyAlignment="1" applyProtection="1">
      <alignment horizontal="left" vertical="top" wrapText="1"/>
      <protection/>
    </xf>
    <xf numFmtId="0" fontId="5" fillId="49" borderId="39" xfId="0" applyFont="1" applyFill="1" applyBorder="1" applyAlignment="1" applyProtection="1">
      <alignment horizontal="left" vertical="top" wrapText="1"/>
      <protection/>
    </xf>
    <xf numFmtId="0" fontId="5" fillId="49" borderId="40" xfId="0" applyFont="1" applyFill="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5" fillId="49" borderId="35" xfId="0" applyFont="1" applyFill="1" applyBorder="1" applyAlignment="1" applyProtection="1">
      <alignment horizontal="left" vertical="top" wrapText="1"/>
      <protection/>
    </xf>
    <xf numFmtId="0" fontId="5" fillId="49" borderId="36"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4" xfId="0" applyFont="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4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31" fillId="0" borderId="47" xfId="53" applyFont="1" applyBorder="1" applyAlignment="1" applyProtection="1">
      <alignment vertical="top"/>
      <protection/>
    </xf>
    <xf numFmtId="0" fontId="31" fillId="0" borderId="52" xfId="53" applyFont="1" applyBorder="1" applyAlignment="1" applyProtection="1">
      <alignment vertical="top"/>
      <protection/>
    </xf>
    <xf numFmtId="0" fontId="2" fillId="0" borderId="17" xfId="0" applyFont="1" applyBorder="1" applyAlignment="1" applyProtection="1">
      <alignment horizontal="center" vertical="top" wrapText="1"/>
      <protection/>
    </xf>
    <xf numFmtId="0" fontId="2" fillId="0" borderId="19" xfId="0" applyFont="1" applyBorder="1" applyAlignment="1" applyProtection="1">
      <alignment horizontal="center" vertical="top" wrapText="1"/>
      <protection/>
    </xf>
    <xf numFmtId="0" fontId="2" fillId="0" borderId="11" xfId="0" applyFont="1" applyBorder="1" applyAlignment="1" applyProtection="1">
      <alignment vertical="top" wrapText="1"/>
      <protection/>
    </xf>
    <xf numFmtId="0" fontId="2" fillId="0" borderId="47" xfId="0" applyFont="1" applyBorder="1" applyAlignment="1" applyProtection="1">
      <alignment vertical="top" wrapText="1"/>
      <protection/>
    </xf>
    <xf numFmtId="0" fontId="2" fillId="0" borderId="52" xfId="0" applyFont="1" applyBorder="1" applyAlignment="1" applyProtection="1">
      <alignment vertical="top" wrapText="1"/>
      <protection/>
    </xf>
    <xf numFmtId="0" fontId="0" fillId="0" borderId="11" xfId="0" applyFont="1" applyBorder="1" applyAlignment="1" applyProtection="1">
      <alignment vertical="top" wrapText="1"/>
      <protection/>
    </xf>
    <xf numFmtId="0" fontId="21" fillId="0" borderId="0" xfId="0" applyNumberFormat="1" applyFont="1" applyFill="1"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center" vertical="top"/>
      <protection/>
    </xf>
    <xf numFmtId="0" fontId="2" fillId="0" borderId="35" xfId="0" applyFont="1" applyBorder="1" applyAlignment="1" applyProtection="1">
      <alignment horizontal="center" vertical="top" wrapText="1"/>
      <protection/>
    </xf>
    <xf numFmtId="0" fontId="2" fillId="0" borderId="36" xfId="0" applyFont="1" applyBorder="1" applyAlignment="1" applyProtection="1">
      <alignment horizontal="center" vertical="top" wrapText="1"/>
      <protection/>
    </xf>
    <xf numFmtId="0" fontId="2" fillId="0" borderId="11" xfId="0" applyFont="1" applyFill="1" applyBorder="1" applyAlignment="1" applyProtection="1">
      <alignment vertical="top" wrapText="1"/>
      <protection/>
    </xf>
    <xf numFmtId="0" fontId="2" fillId="0" borderId="17" xfId="0" applyFont="1" applyFill="1" applyBorder="1" applyAlignment="1" applyProtection="1">
      <alignment horizontal="center" vertical="top"/>
      <protection/>
    </xf>
    <xf numFmtId="0" fontId="2" fillId="0" borderId="19" xfId="0" applyFont="1" applyFill="1" applyBorder="1" applyAlignment="1" applyProtection="1">
      <alignment horizontal="center" vertical="top"/>
      <protection/>
    </xf>
    <xf numFmtId="0" fontId="2" fillId="0" borderId="49" xfId="0" applyFont="1" applyBorder="1" applyAlignment="1" applyProtection="1">
      <alignment vertical="top" wrapText="1"/>
      <protection/>
    </xf>
    <xf numFmtId="0" fontId="0" fillId="0" borderId="58" xfId="0" applyBorder="1" applyAlignment="1" applyProtection="1">
      <alignment vertical="top" wrapText="1"/>
      <protection/>
    </xf>
    <xf numFmtId="0" fontId="22" fillId="0" borderId="0" xfId="0" applyFont="1" applyFill="1" applyBorder="1" applyAlignment="1" applyProtection="1">
      <alignment vertical="top" wrapText="1"/>
      <protection/>
    </xf>
    <xf numFmtId="0" fontId="2" fillId="0" borderId="35" xfId="0" applyFont="1" applyFill="1" applyBorder="1" applyAlignment="1" applyProtection="1">
      <alignment horizontal="center" vertical="top"/>
      <protection/>
    </xf>
    <xf numFmtId="0" fontId="2" fillId="0" borderId="36" xfId="0" applyFont="1" applyFill="1" applyBorder="1" applyAlignment="1" applyProtection="1">
      <alignment horizontal="center" vertical="top"/>
      <protection/>
    </xf>
    <xf numFmtId="0" fontId="22" fillId="0" borderId="37" xfId="0" applyFont="1" applyBorder="1" applyAlignment="1" applyProtection="1">
      <alignment horizontal="left" vertical="top" wrapText="1"/>
      <protection/>
    </xf>
    <xf numFmtId="0" fontId="22" fillId="0" borderId="37" xfId="0" applyFont="1" applyFill="1" applyBorder="1" applyAlignment="1" applyProtection="1">
      <alignment horizontal="left" vertical="top" wrapText="1"/>
      <protection/>
    </xf>
    <xf numFmtId="0" fontId="2" fillId="0" borderId="52" xfId="0" applyFont="1" applyFill="1" applyBorder="1" applyAlignment="1" applyProtection="1">
      <alignment vertical="top" wrapText="1"/>
      <protection/>
    </xf>
    <xf numFmtId="0" fontId="2" fillId="0" borderId="89" xfId="0" applyFont="1" applyBorder="1" applyAlignment="1" applyProtection="1">
      <alignment horizontal="left" vertical="top" wrapText="1"/>
      <protection/>
    </xf>
    <xf numFmtId="0" fontId="2" fillId="0" borderId="52" xfId="0" applyFont="1" applyBorder="1" applyAlignment="1" applyProtection="1">
      <alignment horizontal="left" vertical="top" wrapText="1"/>
      <protection/>
    </xf>
    <xf numFmtId="0" fontId="0" fillId="32" borderId="68" xfId="0" applyFont="1" applyFill="1" applyBorder="1" applyAlignment="1" applyProtection="1">
      <alignment horizontal="left" vertical="top" wrapText="1"/>
      <protection locked="0"/>
    </xf>
    <xf numFmtId="0" fontId="0" fillId="32" borderId="71" xfId="0" applyFont="1" applyFill="1" applyBorder="1" applyAlignment="1" applyProtection="1">
      <alignment horizontal="left" vertical="top" wrapText="1"/>
      <protection locked="0"/>
    </xf>
    <xf numFmtId="0" fontId="2" fillId="0" borderId="90" xfId="0" applyFont="1" applyBorder="1" applyAlignment="1" applyProtection="1">
      <alignment vertical="top" wrapText="1"/>
      <protection/>
    </xf>
    <xf numFmtId="0" fontId="9" fillId="0" borderId="90" xfId="0" applyFont="1" applyBorder="1" applyAlignment="1" applyProtection="1">
      <alignment horizontal="left" vertical="top" wrapText="1"/>
      <protection/>
    </xf>
    <xf numFmtId="0" fontId="9" fillId="0" borderId="52" xfId="0" applyFont="1" applyBorder="1" applyAlignment="1" applyProtection="1">
      <alignment horizontal="left" vertical="top" wrapText="1"/>
      <protection/>
    </xf>
    <xf numFmtId="0" fontId="0" fillId="32" borderId="72" xfId="0" applyFont="1" applyFill="1" applyBorder="1" applyAlignment="1" applyProtection="1">
      <alignment horizontal="left" vertical="top" wrapText="1"/>
      <protection locked="0"/>
    </xf>
    <xf numFmtId="0" fontId="0" fillId="32" borderId="91" xfId="0" applyFont="1" applyFill="1" applyBorder="1" applyAlignment="1" applyProtection="1">
      <alignment horizontal="left" vertical="top" wrapText="1"/>
      <protection locked="0"/>
    </xf>
    <xf numFmtId="0" fontId="2" fillId="0" borderId="47" xfId="0" applyFont="1" applyBorder="1" applyAlignment="1" applyProtection="1">
      <alignment horizontal="left" vertical="top" wrapText="1"/>
      <protection/>
    </xf>
    <xf numFmtId="0" fontId="2" fillId="0" borderId="90" xfId="0" applyFont="1" applyBorder="1" applyAlignment="1" applyProtection="1">
      <alignment horizontal="left" vertical="top" wrapText="1"/>
      <protection/>
    </xf>
    <xf numFmtId="0" fontId="21" fillId="0" borderId="0" xfId="0" applyFont="1" applyFill="1" applyAlignment="1" applyProtection="1">
      <alignment vertical="top" wrapText="1"/>
      <protection/>
    </xf>
    <xf numFmtId="0" fontId="3" fillId="32" borderId="50" xfId="0" applyFont="1" applyFill="1" applyBorder="1" applyAlignment="1" applyProtection="1">
      <alignment vertical="top" wrapText="1"/>
      <protection locked="0"/>
    </xf>
    <xf numFmtId="0" fontId="3" fillId="32" borderId="57" xfId="0" applyFont="1" applyFill="1" applyBorder="1" applyAlignment="1" applyProtection="1">
      <alignment vertical="top" wrapText="1"/>
      <protection locked="0"/>
    </xf>
    <xf numFmtId="0" fontId="3" fillId="32" borderId="49" xfId="0" applyFont="1" applyFill="1" applyBorder="1" applyAlignment="1" applyProtection="1">
      <alignment vertical="top" wrapText="1"/>
      <protection locked="0"/>
    </xf>
    <xf numFmtId="0" fontId="3" fillId="32" borderId="58" xfId="0" applyFont="1" applyFill="1" applyBorder="1" applyAlignment="1" applyProtection="1">
      <alignment vertical="top" wrapText="1"/>
      <protection locked="0"/>
    </xf>
    <xf numFmtId="0" fontId="0" fillId="38" borderId="80" xfId="0" applyFont="1" applyFill="1" applyBorder="1" applyAlignment="1" applyProtection="1" quotePrefix="1">
      <alignment vertical="top" wrapText="1"/>
      <protection/>
    </xf>
    <xf numFmtId="0" fontId="0" fillId="38" borderId="59" xfId="0" applyFont="1" applyFill="1" applyBorder="1" applyAlignment="1" applyProtection="1" quotePrefix="1">
      <alignment vertical="top" wrapText="1"/>
      <protection/>
    </xf>
    <xf numFmtId="0" fontId="19" fillId="32" borderId="24" xfId="0" applyFont="1" applyFill="1" applyBorder="1" applyAlignment="1" applyProtection="1">
      <alignment vertical="top" wrapText="1"/>
      <protection locked="0"/>
    </xf>
    <xf numFmtId="0" fontId="19" fillId="32" borderId="58" xfId="0" applyFont="1" applyFill="1" applyBorder="1" applyAlignment="1" applyProtection="1">
      <alignment vertical="top" wrapText="1"/>
      <protection locked="0"/>
    </xf>
    <xf numFmtId="0" fontId="2" fillId="0" borderId="18" xfId="0" applyFont="1" applyFill="1" applyBorder="1" applyAlignment="1" applyProtection="1">
      <alignment horizontal="center" vertical="top"/>
      <protection/>
    </xf>
    <xf numFmtId="0" fontId="0" fillId="32" borderId="50" xfId="0" applyFont="1" applyFill="1" applyBorder="1" applyAlignment="1" applyProtection="1">
      <alignment vertical="top" wrapText="1"/>
      <protection locked="0"/>
    </xf>
    <xf numFmtId="0" fontId="0" fillId="32" borderId="57" xfId="0" applyFont="1" applyFill="1" applyBorder="1" applyAlignment="1" applyProtection="1">
      <alignment vertical="top" wrapText="1"/>
      <protection locked="0"/>
    </xf>
    <xf numFmtId="0" fontId="3" fillId="32" borderId="51" xfId="0" applyFont="1" applyFill="1" applyBorder="1" applyAlignment="1" applyProtection="1">
      <alignment vertical="top" wrapText="1"/>
      <protection locked="0"/>
    </xf>
    <xf numFmtId="0" fontId="3" fillId="32" borderId="59" xfId="0" applyFont="1" applyFill="1" applyBorder="1" applyAlignment="1" applyProtection="1">
      <alignment vertical="top" wrapText="1"/>
      <protection locked="0"/>
    </xf>
    <xf numFmtId="0" fontId="0" fillId="32" borderId="49" xfId="0" applyFont="1" applyFill="1" applyBorder="1" applyAlignment="1" applyProtection="1">
      <alignment vertical="top" wrapText="1"/>
      <protection locked="0"/>
    </xf>
    <xf numFmtId="0" fontId="0" fillId="32" borderId="58" xfId="0" applyFont="1" applyFill="1" applyBorder="1" applyAlignment="1" applyProtection="1">
      <alignment vertical="top" wrapText="1"/>
      <protection locked="0"/>
    </xf>
    <xf numFmtId="0" fontId="0" fillId="32" borderId="51" xfId="0" applyFont="1" applyFill="1" applyBorder="1" applyAlignment="1" applyProtection="1">
      <alignment vertical="top" wrapText="1"/>
      <protection locked="0"/>
    </xf>
    <xf numFmtId="0" fontId="0" fillId="32" borderId="59" xfId="0" applyFont="1" applyFill="1" applyBorder="1" applyAlignment="1" applyProtection="1">
      <alignment vertical="top" wrapText="1"/>
      <protection locked="0"/>
    </xf>
    <xf numFmtId="0" fontId="0" fillId="32" borderId="54" xfId="0" applyFont="1" applyFill="1" applyBorder="1" applyAlignment="1" applyProtection="1">
      <alignment vertical="top" wrapText="1"/>
      <protection locked="0"/>
    </xf>
    <xf numFmtId="0" fontId="0" fillId="32" borderId="64" xfId="0" applyFont="1" applyFill="1" applyBorder="1" applyAlignment="1" applyProtection="1">
      <alignment vertical="top" wrapText="1"/>
      <protection locked="0"/>
    </xf>
    <xf numFmtId="0" fontId="0" fillId="32" borderId="24" xfId="0" applyFont="1" applyFill="1" applyBorder="1" applyAlignment="1" applyProtection="1" quotePrefix="1">
      <alignment horizontal="left" vertical="top" wrapText="1"/>
      <protection locked="0"/>
    </xf>
    <xf numFmtId="0" fontId="0" fillId="0" borderId="58" xfId="0" applyBorder="1" applyAlignment="1" applyProtection="1">
      <alignment horizontal="left" vertical="top" wrapText="1"/>
      <protection locked="0"/>
    </xf>
    <xf numFmtId="0" fontId="0" fillId="32" borderId="54" xfId="0" applyFont="1" applyFill="1" applyBorder="1" applyAlignment="1" applyProtection="1">
      <alignment horizontal="left" vertical="top" wrapText="1"/>
      <protection locked="0"/>
    </xf>
    <xf numFmtId="0" fontId="0" fillId="32" borderId="64" xfId="0" applyFont="1" applyFill="1" applyBorder="1" applyAlignment="1" applyProtection="1">
      <alignment horizontal="left" vertical="top" wrapText="1"/>
      <protection locked="0"/>
    </xf>
    <xf numFmtId="0" fontId="0" fillId="32" borderId="31" xfId="0" applyFont="1" applyFill="1" applyBorder="1" applyAlignment="1" applyProtection="1">
      <alignment horizontal="left" vertical="top" wrapText="1"/>
      <protection locked="0"/>
    </xf>
    <xf numFmtId="0" fontId="0" fillId="32" borderId="75" xfId="0" applyFont="1" applyFill="1" applyBorder="1" applyAlignment="1" applyProtection="1">
      <alignment horizontal="left" vertical="top" wrapText="1"/>
      <protection locked="0"/>
    </xf>
    <xf numFmtId="0" fontId="0" fillId="32" borderId="69" xfId="0" applyFont="1" applyFill="1" applyBorder="1" applyAlignment="1" applyProtection="1">
      <alignment vertical="top" wrapText="1"/>
      <protection locked="0"/>
    </xf>
    <xf numFmtId="0" fontId="0" fillId="32" borderId="57" xfId="0" applyFont="1" applyFill="1" applyBorder="1" applyAlignment="1" applyProtection="1">
      <alignment vertical="top" wrapText="1"/>
      <protection locked="0"/>
    </xf>
    <xf numFmtId="0" fontId="43" fillId="0" borderId="90" xfId="0" applyFont="1" applyBorder="1" applyAlignment="1" applyProtection="1">
      <alignment horizontal="left" vertical="top" wrapText="1"/>
      <protection/>
    </xf>
    <xf numFmtId="0" fontId="43" fillId="0" borderId="52" xfId="0" applyFont="1" applyBorder="1" applyAlignment="1" applyProtection="1">
      <alignment horizontal="left" vertical="top" wrapText="1"/>
      <protection/>
    </xf>
    <xf numFmtId="0" fontId="42" fillId="32" borderId="24" xfId="0" applyFont="1" applyFill="1" applyBorder="1" applyAlignment="1" applyProtection="1">
      <alignment vertical="top" wrapText="1"/>
      <protection locked="0"/>
    </xf>
    <xf numFmtId="0" fontId="42" fillId="32" borderId="58" xfId="0" applyFont="1" applyFill="1" applyBorder="1" applyAlignment="1" applyProtection="1">
      <alignment vertical="top" wrapText="1"/>
      <protection locked="0"/>
    </xf>
    <xf numFmtId="0" fontId="2" fillId="0" borderId="17" xfId="0" applyFont="1" applyFill="1" applyBorder="1" applyAlignment="1" applyProtection="1">
      <alignment horizontal="center" vertical="top" wrapText="1"/>
      <protection/>
    </xf>
    <xf numFmtId="0" fontId="2" fillId="0" borderId="18"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xf>
    <xf numFmtId="0" fontId="0" fillId="32" borderId="24" xfId="0" applyFont="1" applyFill="1" applyBorder="1" applyAlignment="1" applyProtection="1" quotePrefix="1">
      <alignment vertical="top" wrapText="1"/>
      <protection locked="0"/>
    </xf>
    <xf numFmtId="0" fontId="0" fillId="32" borderId="58" xfId="0" applyFont="1" applyFill="1" applyBorder="1" applyAlignment="1" applyProtection="1" quotePrefix="1">
      <alignment vertical="top" wrapText="1"/>
      <protection locked="0"/>
    </xf>
    <xf numFmtId="0" fontId="87" fillId="0" borderId="0"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90" xfId="0" applyFont="1" applyFill="1" applyBorder="1" applyAlignment="1" applyProtection="1">
      <alignment vertical="top" wrapText="1"/>
      <protection/>
    </xf>
    <xf numFmtId="0" fontId="0" fillId="38" borderId="54" xfId="0" applyFont="1" applyFill="1" applyBorder="1" applyAlignment="1" applyProtection="1">
      <alignment horizontal="left" vertical="top" wrapText="1"/>
      <protection/>
    </xf>
    <xf numFmtId="0" fontId="0" fillId="38" borderId="64" xfId="0" applyFill="1" applyBorder="1" applyAlignment="1" applyProtection="1">
      <alignment horizontal="left" vertical="top" wrapText="1"/>
      <protection/>
    </xf>
    <xf numFmtId="0" fontId="0" fillId="32" borderId="24" xfId="0" applyFont="1" applyFill="1" applyBorder="1" applyAlignment="1" applyProtection="1">
      <alignment vertical="top"/>
      <protection locked="0"/>
    </xf>
    <xf numFmtId="0" fontId="0" fillId="32" borderId="58" xfId="0" applyFont="1" applyFill="1" applyBorder="1" applyAlignment="1" applyProtection="1">
      <alignment vertical="top"/>
      <protection locked="0"/>
    </xf>
    <xf numFmtId="0" fontId="0" fillId="32" borderId="54" xfId="0" applyFont="1" applyFill="1" applyBorder="1" applyAlignment="1" applyProtection="1">
      <alignment vertical="top"/>
      <protection locked="0"/>
    </xf>
    <xf numFmtId="0" fontId="0" fillId="32" borderId="64" xfId="0" applyFont="1" applyFill="1" applyBorder="1" applyAlignment="1" applyProtection="1">
      <alignment vertical="top"/>
      <protection locked="0"/>
    </xf>
    <xf numFmtId="0" fontId="2" fillId="0" borderId="10" xfId="0" applyFont="1" applyBorder="1" applyAlignment="1" applyProtection="1">
      <alignment vertical="top" wrapText="1"/>
      <protection/>
    </xf>
    <xf numFmtId="0" fontId="0" fillId="38" borderId="54" xfId="0" applyFont="1" applyFill="1" applyBorder="1" applyAlignment="1" applyProtection="1">
      <alignment vertical="top" wrapText="1"/>
      <protection/>
    </xf>
    <xf numFmtId="0" fontId="0" fillId="38" borderId="64" xfId="0" applyFont="1" applyFill="1" applyBorder="1" applyAlignment="1" applyProtection="1">
      <alignment vertical="top" wrapText="1"/>
      <protection/>
    </xf>
    <xf numFmtId="0" fontId="2" fillId="40" borderId="11" xfId="0" applyFont="1" applyFill="1" applyBorder="1" applyAlignment="1" applyProtection="1">
      <alignment vertical="top" wrapText="1"/>
      <protection/>
    </xf>
    <xf numFmtId="0" fontId="2" fillId="0" borderId="37"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2" fillId="0" borderId="68" xfId="0" applyFont="1" applyFill="1" applyBorder="1" applyAlignment="1" applyProtection="1">
      <alignment vertical="top" wrapText="1"/>
      <protection/>
    </xf>
    <xf numFmtId="0" fontId="2" fillId="0" borderId="91" xfId="0" applyFont="1" applyFill="1" applyBorder="1" applyAlignment="1" applyProtection="1">
      <alignment vertical="top" wrapText="1"/>
      <protection/>
    </xf>
    <xf numFmtId="0" fontId="2" fillId="0" borderId="92" xfId="0" applyFont="1" applyFill="1" applyBorder="1" applyAlignment="1" applyProtection="1">
      <alignment vertical="top" wrapText="1"/>
      <protection/>
    </xf>
    <xf numFmtId="0" fontId="0" fillId="32" borderId="31" xfId="0" applyFont="1" applyFill="1" applyBorder="1" applyAlignment="1" applyProtection="1">
      <alignment vertical="top"/>
      <protection locked="0"/>
    </xf>
    <xf numFmtId="0" fontId="0" fillId="32" borderId="75" xfId="0" applyFont="1" applyFill="1" applyBorder="1" applyAlignment="1" applyProtection="1">
      <alignment vertical="top"/>
      <protection locked="0"/>
    </xf>
    <xf numFmtId="0" fontId="2" fillId="0" borderId="67" xfId="0" applyFont="1" applyBorder="1" applyAlignment="1" applyProtection="1">
      <alignment vertical="top" wrapText="1"/>
      <protection/>
    </xf>
    <xf numFmtId="0" fontId="2" fillId="0" borderId="37" xfId="0" applyFont="1" applyBorder="1" applyAlignment="1" applyProtection="1">
      <alignment vertical="top" wrapText="1"/>
      <protection/>
    </xf>
    <xf numFmtId="0" fontId="2" fillId="0" borderId="93" xfId="0" applyFont="1" applyBorder="1" applyAlignment="1" applyProtection="1">
      <alignment vertical="top" wrapText="1"/>
      <protection/>
    </xf>
    <xf numFmtId="2" fontId="88" fillId="10" borderId="48" xfId="0" applyNumberFormat="1" applyFont="1" applyFill="1" applyBorder="1" applyAlignment="1" applyProtection="1" quotePrefix="1">
      <alignment horizontal="center" vertical="top" wrapText="1"/>
      <protection/>
    </xf>
    <xf numFmtId="2" fontId="88" fillId="10" borderId="45" xfId="0" applyNumberFormat="1" applyFont="1" applyFill="1" applyBorder="1" applyAlignment="1" applyProtection="1" quotePrefix="1">
      <alignment horizontal="center" vertical="top" wrapText="1"/>
      <protection/>
    </xf>
    <xf numFmtId="0" fontId="2" fillId="0" borderId="35" xfId="0" applyFont="1" applyFill="1" applyBorder="1" applyAlignment="1" applyProtection="1">
      <alignment horizontal="center" vertical="top" wrapText="1"/>
      <protection/>
    </xf>
    <xf numFmtId="0" fontId="2" fillId="0" borderId="36" xfId="0" applyFont="1" applyFill="1" applyBorder="1" applyAlignment="1" applyProtection="1">
      <alignment horizontal="center" vertical="top" wrapText="1"/>
      <protection/>
    </xf>
    <xf numFmtId="0" fontId="0" fillId="32" borderId="74" xfId="0" applyFont="1" applyFill="1" applyBorder="1" applyAlignment="1" applyProtection="1">
      <alignment vertical="top" wrapText="1"/>
      <protection locked="0"/>
    </xf>
    <xf numFmtId="0" fontId="0" fillId="32" borderId="44" xfId="0" applyFont="1" applyFill="1" applyBorder="1" applyAlignment="1" applyProtection="1">
      <alignment vertical="top" wrapText="1"/>
      <protection locked="0"/>
    </xf>
    <xf numFmtId="0" fontId="0" fillId="32" borderId="48" xfId="0" applyFont="1" applyFill="1" applyBorder="1" applyAlignment="1" applyProtection="1">
      <alignment vertical="top" wrapText="1"/>
      <protection locked="0"/>
    </xf>
    <xf numFmtId="0" fontId="0" fillId="32" borderId="45" xfId="0" applyFont="1" applyFill="1" applyBorder="1" applyAlignment="1" applyProtection="1">
      <alignment vertical="top" wrapText="1"/>
      <protection locked="0"/>
    </xf>
    <xf numFmtId="0" fontId="2" fillId="0" borderId="35" xfId="0" applyFont="1" applyFill="1" applyBorder="1" applyAlignment="1" applyProtection="1">
      <alignment horizontal="right" vertical="top" wrapText="1"/>
      <protection/>
    </xf>
    <xf numFmtId="0" fontId="2" fillId="0" borderId="36" xfId="0" applyFont="1" applyFill="1" applyBorder="1" applyAlignment="1" applyProtection="1">
      <alignment horizontal="right" vertical="top" wrapText="1"/>
      <protection/>
    </xf>
    <xf numFmtId="0" fontId="2" fillId="0" borderId="72" xfId="0" applyFont="1" applyFill="1" applyBorder="1" applyAlignment="1" applyProtection="1">
      <alignment vertical="top" wrapText="1"/>
      <protection/>
    </xf>
    <xf numFmtId="0" fontId="2" fillId="0" borderId="18" xfId="0" applyFont="1" applyBorder="1" applyAlignment="1" applyProtection="1">
      <alignment horizontal="center" vertical="top" wrapText="1"/>
      <protection/>
    </xf>
    <xf numFmtId="0" fontId="3" fillId="32" borderId="74" xfId="0" applyFont="1" applyFill="1" applyBorder="1" applyAlignment="1" applyProtection="1">
      <alignment vertical="top" wrapText="1"/>
      <protection locked="0"/>
    </xf>
    <xf numFmtId="0" fontId="3" fillId="32" borderId="44" xfId="0" applyFont="1" applyFill="1" applyBorder="1" applyAlignment="1" applyProtection="1">
      <alignment vertical="top" wrapText="1"/>
      <protection locked="0"/>
    </xf>
    <xf numFmtId="0" fontId="2" fillId="0" borderId="12" xfId="0" applyFont="1" applyBorder="1" applyAlignment="1" applyProtection="1">
      <alignment horizontal="center" vertical="top" wrapText="1"/>
      <protection/>
    </xf>
    <xf numFmtId="0" fontId="0" fillId="32" borderId="48" xfId="0" applyFont="1" applyFill="1" applyBorder="1" applyAlignment="1" applyProtection="1">
      <alignment vertical="top"/>
      <protection locked="0"/>
    </xf>
    <xf numFmtId="0" fontId="0" fillId="32" borderId="45" xfId="0" applyFont="1" applyFill="1" applyBorder="1" applyAlignment="1" applyProtection="1">
      <alignment vertical="top"/>
      <protection locked="0"/>
    </xf>
    <xf numFmtId="227" fontId="28" fillId="47" borderId="48" xfId="0" applyNumberFormat="1" applyFont="1" applyFill="1" applyBorder="1" applyAlignment="1" applyProtection="1">
      <alignment horizontal="center" vertical="center" wrapText="1"/>
      <protection/>
    </xf>
    <xf numFmtId="227" fontId="28" fillId="47" borderId="45" xfId="0" applyNumberFormat="1" applyFont="1" applyFill="1" applyBorder="1" applyAlignment="1" applyProtection="1">
      <alignment horizontal="center" vertical="center" wrapText="1"/>
      <protection/>
    </xf>
    <xf numFmtId="0" fontId="3" fillId="32" borderId="48" xfId="0" applyFont="1" applyFill="1" applyBorder="1" applyAlignment="1" applyProtection="1">
      <alignment vertical="top" wrapText="1"/>
      <protection locked="0"/>
    </xf>
    <xf numFmtId="0" fontId="3" fillId="32" borderId="45" xfId="0" applyFont="1" applyFill="1" applyBorder="1" applyAlignment="1" applyProtection="1">
      <alignment vertical="top" wrapText="1"/>
      <protection locked="0"/>
    </xf>
    <xf numFmtId="0" fontId="0" fillId="32" borderId="24" xfId="0" applyFont="1" applyFill="1" applyBorder="1" applyAlignment="1" applyProtection="1">
      <alignment vertical="top" wrapText="1"/>
      <protection locked="0"/>
    </xf>
    <xf numFmtId="0" fontId="0" fillId="32" borderId="58" xfId="0" applyFont="1" applyFill="1" applyBorder="1" applyAlignment="1" applyProtection="1">
      <alignment vertical="top" wrapText="1"/>
      <protection locked="0"/>
    </xf>
    <xf numFmtId="0" fontId="3" fillId="32" borderId="69" xfId="0" applyFont="1" applyFill="1" applyBorder="1" applyAlignment="1" applyProtection="1">
      <alignment vertical="top" wrapText="1"/>
      <protection locked="0"/>
    </xf>
    <xf numFmtId="0" fontId="0" fillId="32" borderId="24" xfId="0" applyFont="1" applyFill="1" applyBorder="1" applyAlignment="1" applyProtection="1">
      <alignment vertical="top" wrapText="1"/>
      <protection locked="0"/>
    </xf>
    <xf numFmtId="0" fontId="3" fillId="32" borderId="24" xfId="0" applyFont="1" applyFill="1" applyBorder="1" applyAlignment="1" applyProtection="1">
      <alignment vertical="top" wrapText="1"/>
      <protection locked="0"/>
    </xf>
    <xf numFmtId="0" fontId="4" fillId="0" borderId="80" xfId="0" applyFont="1" applyFill="1" applyBorder="1" applyAlignment="1" applyProtection="1">
      <alignment vertical="top" wrapText="1"/>
      <protection/>
    </xf>
    <xf numFmtId="0" fontId="4" fillId="0" borderId="59" xfId="0" applyFont="1" applyFill="1" applyBorder="1" applyAlignment="1" applyProtection="1">
      <alignment vertical="top" wrapText="1"/>
      <protection/>
    </xf>
    <xf numFmtId="0" fontId="2" fillId="0" borderId="12" xfId="0" applyFont="1" applyFill="1" applyBorder="1" applyAlignment="1" applyProtection="1">
      <alignment horizontal="center" vertical="top" wrapText="1"/>
      <protection/>
    </xf>
    <xf numFmtId="0" fontId="0" fillId="32" borderId="74" xfId="0" applyFont="1" applyFill="1" applyBorder="1" applyAlignment="1" applyProtection="1">
      <alignment horizontal="center" vertical="top" wrapText="1"/>
      <protection locked="0"/>
    </xf>
    <xf numFmtId="0" fontId="0" fillId="32" borderId="44" xfId="0" applyFont="1" applyFill="1" applyBorder="1" applyAlignment="1" applyProtection="1">
      <alignment horizontal="center" vertical="top" wrapText="1"/>
      <protection locked="0"/>
    </xf>
    <xf numFmtId="0" fontId="0" fillId="32" borderId="31" xfId="0" applyFont="1" applyFill="1" applyBorder="1" applyAlignment="1" applyProtection="1">
      <alignment vertical="top" wrapText="1"/>
      <protection locked="0"/>
    </xf>
    <xf numFmtId="0" fontId="0" fillId="32" borderId="75" xfId="0" applyFont="1" applyFill="1" applyBorder="1" applyAlignment="1" applyProtection="1">
      <alignment vertical="top" wrapText="1"/>
      <protection locked="0"/>
    </xf>
    <xf numFmtId="0" fontId="0" fillId="32" borderId="80" xfId="0" applyFont="1" applyFill="1" applyBorder="1" applyAlignment="1" applyProtection="1">
      <alignment vertical="top" wrapText="1"/>
      <protection locked="0"/>
    </xf>
    <xf numFmtId="0" fontId="0" fillId="32" borderId="59" xfId="0" applyFont="1" applyFill="1" applyBorder="1" applyAlignment="1" applyProtection="1">
      <alignment vertical="top" wrapText="1"/>
      <protection locked="0"/>
    </xf>
    <xf numFmtId="0" fontId="22" fillId="0" borderId="37" xfId="0" applyFont="1" applyFill="1" applyBorder="1" applyAlignment="1" applyProtection="1">
      <alignment vertical="top" wrapText="1"/>
      <protection/>
    </xf>
    <xf numFmtId="0" fontId="0" fillId="38" borderId="24" xfId="0" applyFont="1" applyFill="1" applyBorder="1" applyAlignment="1" applyProtection="1">
      <alignment horizontal="left" vertical="top" wrapText="1"/>
      <protection/>
    </xf>
    <xf numFmtId="0" fontId="0" fillId="38" borderId="58" xfId="0" applyFill="1" applyBorder="1" applyAlignment="1" applyProtection="1">
      <alignment horizontal="left" vertical="top" wrapText="1"/>
      <protection/>
    </xf>
    <xf numFmtId="0" fontId="0" fillId="32" borderId="24" xfId="0" applyFont="1" applyFill="1" applyBorder="1" applyAlignment="1" applyProtection="1">
      <alignment vertical="top"/>
      <protection locked="0"/>
    </xf>
    <xf numFmtId="0" fontId="0" fillId="32" borderId="58" xfId="0" applyFont="1" applyFill="1" applyBorder="1" applyAlignment="1" applyProtection="1">
      <alignment vertical="top"/>
      <protection locked="0"/>
    </xf>
    <xf numFmtId="0" fontId="2" fillId="0" borderId="13" xfId="0" applyFont="1" applyBorder="1" applyAlignment="1" applyProtection="1">
      <alignment vertical="top" wrapText="1"/>
      <protection/>
    </xf>
    <xf numFmtId="0" fontId="0" fillId="32" borderId="48" xfId="0" applyFont="1" applyFill="1" applyBorder="1" applyAlignment="1" applyProtection="1">
      <alignment vertical="top"/>
      <protection locked="0"/>
    </xf>
    <xf numFmtId="0" fontId="0" fillId="32" borderId="45" xfId="0" applyFont="1" applyFill="1" applyBorder="1" applyAlignment="1" applyProtection="1">
      <alignment vertical="top"/>
      <protection locked="0"/>
    </xf>
    <xf numFmtId="0" fontId="0" fillId="38" borderId="48" xfId="0" applyFont="1" applyFill="1" applyBorder="1" applyAlignment="1" applyProtection="1">
      <alignment vertical="top" wrapText="1"/>
      <protection/>
    </xf>
    <xf numFmtId="0" fontId="0" fillId="38" borderId="45" xfId="0" applyFont="1" applyFill="1" applyBorder="1" applyAlignment="1" applyProtection="1">
      <alignment vertical="top" wrapText="1"/>
      <protection/>
    </xf>
    <xf numFmtId="0" fontId="0" fillId="32" borderId="73" xfId="0" applyFont="1" applyFill="1" applyBorder="1" applyAlignment="1" applyProtection="1">
      <alignment vertical="top" wrapText="1"/>
      <protection locked="0"/>
    </xf>
    <xf numFmtId="0" fontId="0" fillId="32" borderId="46" xfId="0" applyFont="1" applyFill="1" applyBorder="1" applyAlignment="1" applyProtection="1">
      <alignment vertical="top" wrapText="1"/>
      <protection locked="0"/>
    </xf>
    <xf numFmtId="0" fontId="86" fillId="45" borderId="17" xfId="0" applyFont="1" applyFill="1" applyBorder="1" applyAlignment="1" applyProtection="1">
      <alignment horizontal="center" vertical="top"/>
      <protection/>
    </xf>
    <xf numFmtId="0" fontId="86" fillId="45" borderId="18" xfId="0" applyFont="1" applyFill="1" applyBorder="1" applyAlignment="1" applyProtection="1">
      <alignment horizontal="center" vertical="top"/>
      <protection/>
    </xf>
    <xf numFmtId="0" fontId="86" fillId="45" borderId="19" xfId="0" applyFont="1" applyFill="1" applyBorder="1" applyAlignment="1" applyProtection="1">
      <alignment horizontal="center" vertical="top"/>
      <protection/>
    </xf>
    <xf numFmtId="227" fontId="2" fillId="32" borderId="24" xfId="0" applyNumberFormat="1" applyFont="1" applyFill="1" applyBorder="1" applyAlignment="1" applyProtection="1">
      <alignment horizontal="left" vertical="top" wrapText="1"/>
      <protection locked="0"/>
    </xf>
    <xf numFmtId="227" fontId="2" fillId="32" borderId="58" xfId="0" applyNumberFormat="1" applyFont="1" applyFill="1" applyBorder="1" applyAlignment="1" applyProtection="1">
      <alignment horizontal="left" vertical="top" wrapText="1"/>
      <protection locked="0"/>
    </xf>
    <xf numFmtId="0" fontId="3" fillId="32" borderId="24" xfId="0" applyFont="1" applyFill="1" applyBorder="1" applyAlignment="1" applyProtection="1">
      <alignment horizontal="left" vertical="top" wrapText="1"/>
      <protection locked="0"/>
    </xf>
    <xf numFmtId="0" fontId="3" fillId="32" borderId="58" xfId="0" applyFont="1" applyFill="1" applyBorder="1" applyAlignment="1" applyProtection="1">
      <alignment horizontal="left" vertical="top" wrapText="1"/>
      <protection locked="0"/>
    </xf>
    <xf numFmtId="0" fontId="3" fillId="32" borderId="80" xfId="0" applyFont="1" applyFill="1" applyBorder="1" applyAlignment="1" applyProtection="1">
      <alignment horizontal="left" vertical="top" wrapText="1"/>
      <protection locked="0"/>
    </xf>
    <xf numFmtId="0" fontId="3" fillId="32" borderId="59" xfId="0" applyFont="1" applyFill="1" applyBorder="1" applyAlignment="1" applyProtection="1">
      <alignment horizontal="left" vertical="top" wrapText="1"/>
      <protection locked="0"/>
    </xf>
    <xf numFmtId="0" fontId="0" fillId="32" borderId="74" xfId="0" applyFont="1" applyFill="1" applyBorder="1" applyAlignment="1" applyProtection="1">
      <alignment horizontal="left" vertical="top"/>
      <protection locked="0"/>
    </xf>
    <xf numFmtId="0" fontId="0" fillId="32" borderId="44" xfId="0" applyFont="1" applyFill="1" applyBorder="1" applyAlignment="1" applyProtection="1">
      <alignment horizontal="left" vertical="top"/>
      <protection locked="0"/>
    </xf>
    <xf numFmtId="0" fontId="0" fillId="32" borderId="74" xfId="0" applyFont="1" applyFill="1" applyBorder="1" applyAlignment="1" applyProtection="1">
      <alignment vertical="top"/>
      <protection locked="0"/>
    </xf>
    <xf numFmtId="0" fontId="0" fillId="32" borderId="44" xfId="0" applyFont="1" applyFill="1" applyBorder="1" applyAlignment="1" applyProtection="1">
      <alignment vertical="top"/>
      <protection locked="0"/>
    </xf>
    <xf numFmtId="0" fontId="0" fillId="32" borderId="24"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xf>
    <xf numFmtId="0" fontId="2" fillId="0" borderId="0" xfId="0" applyFont="1" applyAlignment="1" applyProtection="1">
      <alignment horizontal="left" vertical="top"/>
      <protection/>
    </xf>
    <xf numFmtId="0" fontId="89" fillId="0" borderId="37" xfId="0" applyFont="1" applyFill="1" applyBorder="1" applyAlignment="1" applyProtection="1">
      <alignment vertical="top" wrapText="1"/>
      <protection/>
    </xf>
    <xf numFmtId="0" fontId="22" fillId="0" borderId="37"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37" xfId="0" applyFont="1" applyBorder="1" applyAlignment="1" applyProtection="1">
      <alignment vertical="top" wrapText="1"/>
      <protection/>
    </xf>
    <xf numFmtId="0" fontId="26" fillId="0" borderId="0" xfId="0" applyFont="1" applyAlignment="1" applyProtection="1">
      <alignment horizontal="left" vertical="top" wrapText="1"/>
      <protection/>
    </xf>
    <xf numFmtId="0" fontId="22" fillId="40" borderId="37"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0" borderId="41" xfId="0" applyFont="1" applyFill="1" applyBorder="1" applyAlignment="1" applyProtection="1">
      <alignment vertical="top" wrapText="1"/>
      <protection/>
    </xf>
    <xf numFmtId="0" fontId="2" fillId="40" borderId="42"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39" borderId="24" xfId="0" applyNumberFormat="1" applyFont="1" applyFill="1" applyBorder="1" applyAlignment="1" applyProtection="1">
      <alignment horizontal="center" vertical="top"/>
      <protection/>
    </xf>
    <xf numFmtId="0" fontId="2" fillId="39" borderId="26" xfId="0" applyNumberFormat="1" applyFont="1" applyFill="1" applyBorder="1" applyAlignment="1" applyProtection="1">
      <alignment horizontal="center" vertical="top"/>
      <protection/>
    </xf>
    <xf numFmtId="0" fontId="2" fillId="39" borderId="17" xfId="0" applyNumberFormat="1" applyFont="1" applyFill="1" applyBorder="1" applyAlignment="1" applyProtection="1">
      <alignment horizontal="center" vertical="top"/>
      <protection/>
    </xf>
    <xf numFmtId="0" fontId="2" fillId="39" borderId="18" xfId="0" applyNumberFormat="1" applyFont="1" applyFill="1" applyBorder="1" applyAlignment="1" applyProtection="1">
      <alignment horizontal="center" vertical="top"/>
      <protection/>
    </xf>
    <xf numFmtId="0" fontId="2" fillId="39" borderId="19" xfId="0" applyNumberFormat="1" applyFont="1" applyFill="1" applyBorder="1" applyAlignment="1" applyProtection="1">
      <alignment horizontal="center" vertical="top"/>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27" fillId="0" borderId="37" xfId="0" applyFont="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36" fillId="42" borderId="24" xfId="0" applyFont="1" applyFill="1" applyBorder="1" applyAlignment="1" applyProtection="1">
      <alignment horizontal="left" vertical="center" wrapText="1"/>
      <protection/>
    </xf>
    <xf numFmtId="0" fontId="36" fillId="42" borderId="26" xfId="0" applyFont="1" applyFill="1" applyBorder="1" applyAlignment="1" applyProtection="1">
      <alignment horizontal="left" vertical="center" wrapText="1"/>
      <protection/>
    </xf>
    <xf numFmtId="0" fontId="36" fillId="42" borderId="34" xfId="0" applyFont="1" applyFill="1" applyBorder="1" applyAlignment="1" applyProtection="1">
      <alignment horizontal="left" vertical="center" wrapText="1"/>
      <protection/>
    </xf>
    <xf numFmtId="0" fontId="36" fillId="42" borderId="30" xfId="0" applyFont="1" applyFill="1" applyBorder="1" applyAlignment="1" applyProtection="1">
      <alignment horizontal="left" vertical="center" wrapText="1"/>
      <protection/>
    </xf>
    <xf numFmtId="0" fontId="36" fillId="42" borderId="48" xfId="0" applyFont="1" applyFill="1" applyBorder="1" applyAlignment="1" applyProtection="1">
      <alignment horizontal="left" vertical="center" wrapText="1"/>
      <protection/>
    </xf>
    <xf numFmtId="0" fontId="36" fillId="42" borderId="54" xfId="0" applyFont="1" applyFill="1" applyBorder="1" applyAlignment="1" applyProtection="1">
      <alignment horizontal="left" vertical="center" wrapText="1"/>
      <protection/>
    </xf>
    <xf numFmtId="0" fontId="36" fillId="42" borderId="94" xfId="0" applyFont="1" applyFill="1" applyBorder="1" applyAlignment="1" applyProtection="1">
      <alignment horizontal="left" vertical="center" wrapText="1"/>
      <protection/>
    </xf>
    <xf numFmtId="0" fontId="36" fillId="42" borderId="62" xfId="0" applyFont="1" applyFill="1" applyBorder="1" applyAlignment="1" applyProtection="1">
      <alignment horizontal="left" vertical="center" wrapText="1"/>
      <protection/>
    </xf>
    <xf numFmtId="0" fontId="36" fillId="42" borderId="31" xfId="0" applyFont="1" applyFill="1" applyBorder="1" applyAlignment="1" applyProtection="1">
      <alignment horizontal="left" vertical="center" wrapText="1"/>
      <protection/>
    </xf>
    <xf numFmtId="0" fontId="36" fillId="42" borderId="66" xfId="0" applyFont="1" applyFill="1" applyBorder="1" applyAlignment="1" applyProtection="1">
      <alignment horizontal="left" vertical="center" wrapText="1"/>
      <protection/>
    </xf>
    <xf numFmtId="0" fontId="36" fillId="42" borderId="32" xfId="0" applyFont="1" applyFill="1" applyBorder="1" applyAlignment="1" applyProtection="1">
      <alignment horizontal="left" vertical="center" wrapText="1"/>
      <protection/>
    </xf>
    <xf numFmtId="0" fontId="36" fillId="42" borderId="34" xfId="0" applyFont="1" applyFill="1" applyBorder="1" applyAlignment="1" applyProtection="1">
      <alignment horizontal="center" vertical="center" wrapText="1"/>
      <protection/>
    </xf>
    <xf numFmtId="0" fontId="36" fillId="42" borderId="30" xfId="0" applyFont="1" applyFill="1" applyBorder="1" applyAlignment="1" applyProtection="1">
      <alignment horizontal="center" vertical="center" wrapText="1"/>
      <protection/>
    </xf>
    <xf numFmtId="0" fontId="36" fillId="42" borderId="94" xfId="0" applyFont="1" applyFill="1" applyBorder="1" applyAlignment="1" applyProtection="1">
      <alignment horizontal="center" vertical="center" wrapText="1"/>
      <protection/>
    </xf>
    <xf numFmtId="0" fontId="36" fillId="42" borderId="0" xfId="0" applyFont="1" applyFill="1" applyBorder="1" applyAlignment="1" applyProtection="1">
      <alignment horizontal="center" vertical="center" wrapText="1"/>
      <protection/>
    </xf>
    <xf numFmtId="0" fontId="36" fillId="42" borderId="48" xfId="0" applyFont="1" applyFill="1" applyBorder="1" applyAlignment="1" applyProtection="1">
      <alignment horizontal="center" vertical="center" wrapText="1"/>
      <protection/>
    </xf>
    <xf numFmtId="0" fontId="36" fillId="42" borderId="0"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dxfs count="23">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ur-lex.europa.eu/eli/reg_impl/2018/2067" TargetMode="External" /><Relationship Id="rId3" Type="http://schemas.openxmlformats.org/officeDocument/2006/relationships/hyperlink" Target="http://eur-lex.europa.eu/eli/dir/2003/87" TargetMode="External" /><Relationship Id="rId4" Type="http://schemas.openxmlformats.org/officeDocument/2006/relationships/hyperlink" Target="https://ec.europa.eu/clima/eu-action/eu-emissions-trading-system-eu-ets/monitoring-reporting-and-verification-eu-ets-emissions_en" TargetMode="External" /><Relationship Id="rId5" Type="http://schemas.openxmlformats.org/officeDocument/2006/relationships/hyperlink" Target="https://ec.europa.eu/clima/eu-action/eu-emissions-trading-system-eu-ets_en" TargetMode="External" /><Relationship Id="rId6" Type="http://schemas.openxmlformats.org/officeDocument/2006/relationships/hyperlink" Target="https://ec.europa.eu/clima/eu-action/eu-emissions-trading-system-eu-ets/monitoring-reporting-and-verification-eu-ets-emissions_en" TargetMode="Externa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tabSelected="1" zoomScalePageLayoutView="0" workbookViewId="0" topLeftCell="A1">
      <selection activeCell="E49" sqref="E49:I49"/>
    </sheetView>
  </sheetViews>
  <sheetFormatPr defaultColWidth="11.28125" defaultRowHeight="12.75"/>
  <cols>
    <col min="1" max="2" width="3.28125" style="63" customWidth="1"/>
    <col min="3" max="3" width="31.00390625" style="63" customWidth="1"/>
    <col min="4" max="4" width="18.7109375" style="63" customWidth="1"/>
    <col min="5" max="5" width="18.8515625" style="63" customWidth="1"/>
    <col min="6" max="16384" width="11.28125" style="63" customWidth="1"/>
  </cols>
  <sheetData>
    <row r="1" spans="2:9" ht="25.5" customHeight="1">
      <c r="B1" s="508" t="str">
        <f>Translations!$B$2</f>
        <v>VERIFICATION REPORT </v>
      </c>
      <c r="C1" s="509"/>
      <c r="D1" s="509"/>
      <c r="E1" s="509"/>
      <c r="F1" s="509"/>
      <c r="G1" s="509"/>
      <c r="H1" s="509"/>
      <c r="I1" s="509"/>
    </row>
    <row r="2" spans="2:9" ht="24" customHeight="1">
      <c r="B2" s="517" t="str">
        <f>Translations!$B$3</f>
        <v>For the verification of operator's emission reports and aircraft operator's emission reports and tonne-kilometre report</v>
      </c>
      <c r="C2" s="518"/>
      <c r="D2" s="518"/>
      <c r="E2" s="518"/>
      <c r="F2" s="518"/>
      <c r="G2" s="518"/>
      <c r="H2" s="518"/>
      <c r="I2" s="518"/>
    </row>
    <row r="3" spans="3:4" ht="12.75" customHeight="1" thickBot="1">
      <c r="C3" s="141"/>
      <c r="D3" s="141"/>
    </row>
    <row r="4" spans="2:9" ht="20.25" customHeight="1">
      <c r="B4" s="510" t="str">
        <f>Translations!$B$4</f>
        <v>Before you use this file, please carry out the following steps:</v>
      </c>
      <c r="C4" s="511"/>
      <c r="D4" s="511"/>
      <c r="E4" s="511"/>
      <c r="F4" s="511"/>
      <c r="G4" s="511"/>
      <c r="H4" s="511"/>
      <c r="I4" s="512"/>
    </row>
    <row r="5" spans="2:9" ht="20.25" customHeight="1">
      <c r="B5" s="492" t="str">
        <f>Translations!$B$5</f>
        <v>(a)  Read carefully 'How to use this file'. These are the instructions for filling this template.</v>
      </c>
      <c r="C5" s="493"/>
      <c r="D5" s="493"/>
      <c r="E5" s="493"/>
      <c r="F5" s="493"/>
      <c r="G5" s="493"/>
      <c r="H5" s="493"/>
      <c r="I5" s="494"/>
    </row>
    <row r="6" spans="2:9" ht="45" customHeight="1">
      <c r="B6" s="492" t="str">
        <f>Translations!$B$6</f>
        <v>(b)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v>
      </c>
      <c r="C6" s="493"/>
      <c r="D6" s="493"/>
      <c r="E6" s="493"/>
      <c r="F6" s="493"/>
      <c r="G6" s="493"/>
      <c r="H6" s="493"/>
      <c r="I6" s="494"/>
    </row>
    <row r="7" spans="2:9" ht="30" customHeight="1">
      <c r="B7" s="492" t="str">
        <f>Translations!$B$7</f>
        <v>(c)  Check the CA's webpage or directly contact the CA in order to find out if you have the correct version of the template. The template version (in particular the reference file name) is clearly indicated on the cover page of this file.</v>
      </c>
      <c r="C7" s="493"/>
      <c r="D7" s="493"/>
      <c r="E7" s="493"/>
      <c r="F7" s="493"/>
      <c r="G7" s="493"/>
      <c r="H7" s="493"/>
      <c r="I7" s="494"/>
    </row>
    <row r="8" spans="2:9" ht="30" customHeight="1" thickBot="1">
      <c r="B8" s="513" t="str">
        <f>Translations!$B$8</f>
        <v>(d) Some Member States may require you to use an alternative system, such as internet-based form instead of a spreadsheet. Check your Member State requirements. In this case the CA will provide further information to you.</v>
      </c>
      <c r="C8" s="514"/>
      <c r="D8" s="514"/>
      <c r="E8" s="514"/>
      <c r="F8" s="514"/>
      <c r="G8" s="514"/>
      <c r="H8" s="514"/>
      <c r="I8" s="515"/>
    </row>
    <row r="9" spans="2:9" s="143" customFormat="1" ht="12.75" customHeight="1">
      <c r="B9" s="142"/>
      <c r="C9" s="21"/>
      <c r="D9" s="21"/>
      <c r="E9" s="21"/>
      <c r="F9" s="21"/>
      <c r="G9" s="21"/>
      <c r="H9" s="21"/>
      <c r="I9" s="21"/>
    </row>
    <row r="10" spans="2:9" ht="16.5">
      <c r="B10" s="516" t="str">
        <f>Translations!$B$9</f>
        <v>Go to 'How to use this file'</v>
      </c>
      <c r="C10" s="516"/>
      <c r="D10" s="516"/>
      <c r="E10" s="516"/>
      <c r="F10" s="516"/>
      <c r="G10" s="516"/>
      <c r="H10" s="516"/>
      <c r="I10" s="516"/>
    </row>
    <row r="11" spans="3:4" ht="10.5" customHeight="1" thickBot="1">
      <c r="C11" s="141"/>
      <c r="D11" s="141"/>
    </row>
    <row r="12" spans="2:9" ht="15">
      <c r="B12" s="144"/>
      <c r="C12" s="145" t="str">
        <f>Translations!$B$10</f>
        <v>Guidelines and Conditions</v>
      </c>
      <c r="D12" s="146"/>
      <c r="E12" s="146"/>
      <c r="F12" s="146"/>
      <c r="G12" s="146"/>
      <c r="H12" s="146"/>
      <c r="I12" s="147"/>
    </row>
    <row r="13" spans="2:9" ht="10.5" customHeight="1">
      <c r="B13" s="148"/>
      <c r="C13" s="149"/>
      <c r="D13" s="149"/>
      <c r="E13" s="149"/>
      <c r="F13" s="149"/>
      <c r="G13" s="149"/>
      <c r="H13" s="149"/>
      <c r="I13" s="150"/>
    </row>
    <row r="14" spans="2:9" ht="56.25" customHeight="1">
      <c r="B14" s="148">
        <v>1</v>
      </c>
      <c r="C14" s="504" t="str">
        <f>Translations!$B$394</f>
        <v>Article 15 of Directive 2003/87/EC requires Member States to ensure that the reports submitted by operators and aircraft operators, pursuant to Article 14 of that Directive, are verified in accordance with Commission Regulation (EU) No. 2018/2067 on the verification of greenhouse gas emission reports and tonne-kilometre reports and the accreditation of verifiers pursuant to Directive 2003/87/EC. </v>
      </c>
      <c r="D14" s="504"/>
      <c r="E14" s="504"/>
      <c r="F14" s="504"/>
      <c r="G14" s="504"/>
      <c r="H14" s="504"/>
      <c r="I14" s="505"/>
    </row>
    <row r="15" spans="2:9" ht="12.75">
      <c r="B15" s="148"/>
      <c r="C15" s="486" t="str">
        <f>Translations!$B$12</f>
        <v>The Directive can be downloaded from:</v>
      </c>
      <c r="D15" s="486"/>
      <c r="E15" s="486"/>
      <c r="F15" s="486"/>
      <c r="G15" s="486"/>
      <c r="H15" s="486"/>
      <c r="I15" s="487"/>
    </row>
    <row r="16" spans="2:9" ht="12.75">
      <c r="B16" s="148"/>
      <c r="C16" s="519" t="str">
        <f>Translations!$B$395</f>
        <v>http://eur-lex.europa.eu/eli/dir/2003/87</v>
      </c>
      <c r="D16" s="520"/>
      <c r="E16" s="520"/>
      <c r="F16" s="520"/>
      <c r="G16" s="520"/>
      <c r="H16" s="520"/>
      <c r="I16" s="521"/>
    </row>
    <row r="17" spans="2:9" ht="10.5" customHeight="1">
      <c r="B17" s="148"/>
      <c r="C17" s="230"/>
      <c r="D17" s="151"/>
      <c r="E17" s="149"/>
      <c r="F17" s="149"/>
      <c r="G17" s="149"/>
      <c r="H17" s="149"/>
      <c r="I17" s="150"/>
    </row>
    <row r="18" spans="2:9" ht="27.75" customHeight="1">
      <c r="B18" s="148">
        <v>2</v>
      </c>
      <c r="C18" s="481" t="str">
        <f>Translations!$B$396</f>
        <v>The Accreditation and Verification Regulation (Commission Regulation (EU) No. 2018/2067 (hereinafter the "AVR"), defines further requirements for accreditation of verifiers and the verification of emission reports and tonne-kilometre reports.</v>
      </c>
      <c r="D18" s="481"/>
      <c r="E18" s="481"/>
      <c r="F18" s="481"/>
      <c r="G18" s="481"/>
      <c r="H18" s="481"/>
      <c r="I18" s="482"/>
    </row>
    <row r="19" spans="2:9" ht="12.75">
      <c r="B19" s="148"/>
      <c r="C19" s="481" t="str">
        <f>Translations!$B$15</f>
        <v>The AVR can be downloaded from: </v>
      </c>
      <c r="D19" s="506"/>
      <c r="E19" s="506"/>
      <c r="F19" s="506"/>
      <c r="G19" s="506"/>
      <c r="H19" s="506"/>
      <c r="I19" s="507"/>
    </row>
    <row r="20" spans="2:9" ht="12.75">
      <c r="B20" s="148"/>
      <c r="C20" s="503" t="str">
        <f>Translations!$B$397</f>
        <v>https://eur-lex.europa.eu/eli/reg_impl/2018/2067</v>
      </c>
      <c r="D20" s="481"/>
      <c r="E20" s="481"/>
      <c r="F20" s="481"/>
      <c r="G20" s="481"/>
      <c r="H20" s="481"/>
      <c r="I20" s="482"/>
    </row>
    <row r="21" spans="2:9" ht="10.5" customHeight="1">
      <c r="B21" s="148"/>
      <c r="C21" s="230"/>
      <c r="D21" s="230"/>
      <c r="E21" s="149"/>
      <c r="F21" s="149"/>
      <c r="G21" s="149"/>
      <c r="H21" s="149"/>
      <c r="I21" s="150"/>
    </row>
    <row r="22" spans="2:9" ht="30" customHeight="1">
      <c r="B22" s="148">
        <v>3</v>
      </c>
      <c r="C22" s="481" t="str">
        <f>Translations!$B$17</f>
        <v>Article 6 of the AVR spells out the objective of verification to ensure the reliability of the information in the emission and tonne-kilometre reports:</v>
      </c>
      <c r="D22" s="481"/>
      <c r="E22" s="481"/>
      <c r="F22" s="481"/>
      <c r="G22" s="481"/>
      <c r="H22" s="481"/>
      <c r="I22" s="482"/>
    </row>
    <row r="23" spans="2:9" ht="54.75" customHeight="1">
      <c r="B23" s="148"/>
      <c r="C23" s="486" t="str">
        <f>Translations!$B$18</f>
        <v>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v>
      </c>
      <c r="D23" s="486"/>
      <c r="E23" s="486"/>
      <c r="F23" s="486"/>
      <c r="G23" s="486"/>
      <c r="H23" s="486"/>
      <c r="I23" s="487"/>
    </row>
    <row r="24" spans="2:9" ht="10.5" customHeight="1">
      <c r="B24" s="148"/>
      <c r="C24" s="522"/>
      <c r="D24" s="522"/>
      <c r="E24" s="522"/>
      <c r="F24" s="522"/>
      <c r="G24" s="522"/>
      <c r="H24" s="522"/>
      <c r="I24" s="523"/>
    </row>
    <row r="25" spans="2:9" ht="42" customHeight="1">
      <c r="B25" s="148">
        <v>4</v>
      </c>
      <c r="C25" s="481" t="str">
        <f>Translations!$B$19</f>
        <v>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v>
      </c>
      <c r="D25" s="481"/>
      <c r="E25" s="481"/>
      <c r="F25" s="481"/>
      <c r="G25" s="481"/>
      <c r="H25" s="481"/>
      <c r="I25" s="482"/>
    </row>
    <row r="26" spans="2:9" ht="10.5" customHeight="1">
      <c r="B26" s="148"/>
      <c r="C26" s="230"/>
      <c r="D26" s="230"/>
      <c r="E26" s="230"/>
      <c r="F26" s="230"/>
      <c r="G26" s="230"/>
      <c r="H26" s="230"/>
      <c r="I26" s="231"/>
    </row>
    <row r="27" spans="2:9" ht="27.75" customHeight="1">
      <c r="B27" s="148">
        <v>5</v>
      </c>
      <c r="C27" s="481" t="str">
        <f>Translations!$B$20</f>
        <v>Article 27(1) states that the conclusions on the verification of the operator's or aircraft operator's report and the verification opinion are submitted in a verification report:</v>
      </c>
      <c r="D27" s="481"/>
      <c r="E27" s="481"/>
      <c r="F27" s="481"/>
      <c r="G27" s="481"/>
      <c r="H27" s="481"/>
      <c r="I27" s="482"/>
    </row>
    <row r="28" spans="2:9" ht="25.5" customHeight="1">
      <c r="B28" s="148"/>
      <c r="C28" s="486" t="str">
        <f>Translations!$B$21</f>
        <v>Based on the information collected during the verification, the verifier shall issue a verification report to the operator or aircraft operator on each emission report or tonne kilometre report that was subject to verification. </v>
      </c>
      <c r="D28" s="486"/>
      <c r="E28" s="486"/>
      <c r="F28" s="486"/>
      <c r="G28" s="486"/>
      <c r="H28" s="486"/>
      <c r="I28" s="487"/>
    </row>
    <row r="29" spans="2:9" ht="10.5" customHeight="1">
      <c r="B29" s="148"/>
      <c r="C29" s="230"/>
      <c r="D29" s="230"/>
      <c r="E29" s="230"/>
      <c r="F29" s="230"/>
      <c r="G29" s="230"/>
      <c r="H29" s="230"/>
      <c r="I29" s="231"/>
    </row>
    <row r="30" spans="2:9" ht="12.75">
      <c r="B30" s="148">
        <v>6</v>
      </c>
      <c r="C30" s="481" t="str">
        <f>Translations!$B$22</f>
        <v>And Article 27 (2) of the AVR requires: </v>
      </c>
      <c r="D30" s="481"/>
      <c r="E30" s="481"/>
      <c r="F30" s="481"/>
      <c r="G30" s="481"/>
      <c r="H30" s="481"/>
      <c r="I30" s="482"/>
    </row>
    <row r="31" spans="2:9" ht="28.5" customHeight="1">
      <c r="B31" s="148"/>
      <c r="C31" s="486" t="str">
        <f>Translations!$B$23</f>
        <v>The operator or aircraft operator shall submit the verification report to the competent authority together with the operator’s or aircraft operator’s report concerned. </v>
      </c>
      <c r="D31" s="486"/>
      <c r="E31" s="486"/>
      <c r="F31" s="486"/>
      <c r="G31" s="486"/>
      <c r="H31" s="486"/>
      <c r="I31" s="487"/>
    </row>
    <row r="32" spans="2:9" ht="10.5" customHeight="1">
      <c r="B32" s="148"/>
      <c r="C32" s="230"/>
      <c r="D32" s="230"/>
      <c r="E32" s="230"/>
      <c r="F32" s="230"/>
      <c r="G32" s="230"/>
      <c r="H32" s="230"/>
      <c r="I32" s="231"/>
    </row>
    <row r="33" spans="2:9" ht="68.25" customHeight="1">
      <c r="B33" s="148">
        <v>7</v>
      </c>
      <c r="C33" s="481" t="str">
        <f>Translations!$B$24</f>
        <v>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v>
      </c>
      <c r="D33" s="481"/>
      <c r="E33" s="481"/>
      <c r="F33" s="481"/>
      <c r="G33" s="481"/>
      <c r="H33" s="481"/>
      <c r="I33" s="482"/>
    </row>
    <row r="34" spans="2:9" ht="71.25" customHeight="1">
      <c r="B34" s="148">
        <v>8</v>
      </c>
      <c r="C34" s="481" t="str">
        <f>Translations!$B$398</f>
        <v>The EU and Switzerland have concluded an agreement linking their respective emission trading schemes. The agreement has entered into force on 1 January 2020. In line with the Agreement every aircraft operator is assigned to one administering Member State which is responsible for enforcing EU ETS and the Swiss ETS. To effectively manage the administration of EU ETS and the Swiss ETS a one-stop shop has been introduced. For that reason combined templates have been developed for the monitoring plan, the emisssion report and the verification report for aircraft operators falling under the EU ETS and Swiss ETS. </v>
      </c>
      <c r="D34" s="481"/>
      <c r="E34" s="481"/>
      <c r="F34" s="481"/>
      <c r="G34" s="481"/>
      <c r="H34" s="481"/>
      <c r="I34" s="482"/>
    </row>
    <row r="35" spans="2:9" ht="60" customHeight="1">
      <c r="B35" s="148">
        <v>9</v>
      </c>
      <c r="C35" s="481" t="str">
        <f>Translations!$B$399</f>
        <v>For the verification of emission reports of aircraft operators falling under Commission Regulation 2019/ 1603 a separate verification opinion statement (CORSIA) has been developed. Verifiers verifying emission reports of aircraft operators that are  subject to EU ETS and CORSIA, have to sign off separately on the EU ETS data and CORSIA data. They have to complete two separate verification reports to report on  EU ETS and CORSIA verifications.</v>
      </c>
      <c r="D35" s="481"/>
      <c r="E35" s="481"/>
      <c r="F35" s="481"/>
      <c r="G35" s="481"/>
      <c r="H35" s="481"/>
      <c r="I35" s="482"/>
    </row>
    <row r="36" spans="2:9" ht="71.25" customHeight="1">
      <c r="B36" s="148"/>
      <c r="C36" s="483" t="str">
        <f>Translations!$B$400</f>
        <v>This is the  version of the Verification Report template, as unanimously re-endorsed by the Climate Change Committee by written procedure in August 2016 and updated in January 2022</v>
      </c>
      <c r="D36" s="484"/>
      <c r="E36" s="484"/>
      <c r="F36" s="484"/>
      <c r="G36" s="484"/>
      <c r="H36" s="484"/>
      <c r="I36" s="485"/>
    </row>
    <row r="37" spans="2:9" ht="10.5" customHeight="1">
      <c r="B37" s="148"/>
      <c r="C37" s="230"/>
      <c r="D37" s="230"/>
      <c r="E37" s="230"/>
      <c r="F37" s="230"/>
      <c r="G37" s="230"/>
      <c r="H37" s="230"/>
      <c r="I37" s="231"/>
    </row>
    <row r="38" spans="2:9" ht="39" customHeight="1">
      <c r="B38" s="148">
        <v>10</v>
      </c>
      <c r="C38" s="481" t="str">
        <f>Translations!$B$26</f>
        <v>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8" s="481"/>
      <c r="E38" s="481"/>
      <c r="F38" s="481"/>
      <c r="G38" s="481"/>
      <c r="H38" s="481"/>
      <c r="I38" s="482"/>
    </row>
    <row r="39" spans="2:9" ht="10.5" customHeight="1">
      <c r="B39" s="148"/>
      <c r="C39" s="230"/>
      <c r="D39" s="230"/>
      <c r="E39" s="230"/>
      <c r="F39" s="230"/>
      <c r="G39" s="230"/>
      <c r="H39" s="230"/>
      <c r="I39" s="231"/>
    </row>
    <row r="40" spans="2:9" ht="27.75" customHeight="1">
      <c r="B40" s="148">
        <v>11</v>
      </c>
      <c r="C40" s="481" t="str">
        <f>Translations!$B$27</f>
        <v>Guidance on the contents of this verification report template is provided in the key guidance note on the verification report. Please consult this guidance note when completing the verification report template.</v>
      </c>
      <c r="D40" s="481"/>
      <c r="E40" s="481"/>
      <c r="F40" s="481"/>
      <c r="G40" s="481"/>
      <c r="H40" s="481"/>
      <c r="I40" s="482"/>
    </row>
    <row r="41" spans="2:9" ht="10.5" customHeight="1">
      <c r="B41" s="148"/>
      <c r="C41" s="481"/>
      <c r="D41" s="481"/>
      <c r="E41" s="481"/>
      <c r="F41" s="481"/>
      <c r="G41" s="481"/>
      <c r="H41" s="481"/>
      <c r="I41" s="482"/>
    </row>
    <row r="42" spans="2:9" ht="12.75">
      <c r="B42" s="148">
        <v>12</v>
      </c>
      <c r="C42" s="481" t="str">
        <f>Translations!$B$28</f>
        <v>All guidance documents and templates developed by the Commission Services on the AVR can be found at:</v>
      </c>
      <c r="D42" s="481"/>
      <c r="E42" s="481"/>
      <c r="F42" s="481"/>
      <c r="G42" s="481"/>
      <c r="H42" s="481"/>
      <c r="I42" s="482"/>
    </row>
    <row r="43" spans="2:9" ht="16.5" customHeight="1" thickBot="1">
      <c r="B43" s="152"/>
      <c r="C43" s="488" t="str">
        <f>Translations!$B$401</f>
        <v>https://ec.europa.eu/clima/eu-action/eu-emissions-trading-system-eu-ets/monitoring-reporting-and-verification-eu-ets-emissions_en</v>
      </c>
      <c r="D43" s="489"/>
      <c r="E43" s="489"/>
      <c r="F43" s="489"/>
      <c r="G43" s="489"/>
      <c r="H43" s="489"/>
      <c r="I43" s="490"/>
    </row>
    <row r="44" spans="4:9" ht="15.75" customHeight="1">
      <c r="D44" s="153"/>
      <c r="E44" s="52"/>
      <c r="F44" s="52"/>
      <c r="G44" s="52"/>
      <c r="H44" s="52"/>
      <c r="I44" s="52"/>
    </row>
    <row r="45" spans="2:9" ht="26.25" customHeight="1">
      <c r="B45" s="154" t="str">
        <f>Translations!$B$30</f>
        <v>Information sources</v>
      </c>
      <c r="D45" s="153"/>
      <c r="E45" s="52"/>
      <c r="F45" s="52"/>
      <c r="G45" s="52"/>
      <c r="H45" s="52"/>
      <c r="I45" s="52"/>
    </row>
    <row r="46" spans="2:9" ht="18.75" customHeight="1" thickBot="1">
      <c r="B46" s="6" t="str">
        <f>Translations!$B$31</f>
        <v>EU Websites:</v>
      </c>
      <c r="D46" s="153"/>
      <c r="E46" s="58"/>
      <c r="F46" s="58"/>
      <c r="G46" s="58"/>
      <c r="H46" s="58"/>
      <c r="I46" s="58"/>
    </row>
    <row r="47" spans="2:9" ht="18.75" customHeight="1">
      <c r="B47" s="155" t="s">
        <v>189</v>
      </c>
      <c r="C47" s="539" t="str">
        <f>Translations!$B$402</f>
        <v>EU Legislation:</v>
      </c>
      <c r="D47" s="539"/>
      <c r="E47" s="37" t="str">
        <f>Translations!$B$33</f>
        <v>http://eur-lex.europa.eu/en/index.htm</v>
      </c>
      <c r="F47" s="235"/>
      <c r="G47" s="235"/>
      <c r="H47" s="235"/>
      <c r="I47" s="156"/>
    </row>
    <row r="48" spans="2:9" ht="18.75" customHeight="1">
      <c r="B48" s="157" t="s">
        <v>189</v>
      </c>
      <c r="C48" s="486" t="str">
        <f>Translations!$B$34</f>
        <v>EU ETS general:</v>
      </c>
      <c r="D48" s="491"/>
      <c r="E48" s="243" t="str">
        <f>Translations!$B$403</f>
        <v>https://ec.europa.eu/clima/eu-action/eu-emissions-trading-system-eu-ets_en</v>
      </c>
      <c r="F48" s="232"/>
      <c r="G48" s="232"/>
      <c r="H48" s="232"/>
      <c r="I48" s="233"/>
    </row>
    <row r="49" spans="2:9" ht="34.5" customHeight="1" thickBot="1">
      <c r="B49" s="158" t="s">
        <v>189</v>
      </c>
      <c r="C49" s="540" t="str">
        <f>Translations!$B$36</f>
        <v>Monitoring and Reporting in the EU ETS: 
    </v>
      </c>
      <c r="D49" s="541"/>
      <c r="E49" s="478" t="str">
        <f>Translations!$B$401</f>
        <v>https://ec.europa.eu/clima/eu-action/eu-emissions-trading-system-eu-ets/monitoring-reporting-and-verification-eu-ets-emissions_en</v>
      </c>
      <c r="F49" s="479"/>
      <c r="G49" s="479"/>
      <c r="H49" s="479"/>
      <c r="I49" s="480"/>
    </row>
    <row r="50" spans="2:9" ht="18.75" customHeight="1" thickBot="1">
      <c r="B50" s="6" t="str">
        <f>Translations!$B$37</f>
        <v>Other websites:</v>
      </c>
      <c r="D50" s="153"/>
      <c r="E50" s="52"/>
      <c r="F50" s="52"/>
      <c r="G50" s="52"/>
      <c r="H50" s="52"/>
      <c r="I50" s="52"/>
    </row>
    <row r="51" spans="2:9" ht="18.75" customHeight="1">
      <c r="B51" s="159" t="s">
        <v>189</v>
      </c>
      <c r="C51" s="535" t="str">
        <f>Translations!$B$38</f>
        <v>&lt;to be provided by Member State&gt;</v>
      </c>
      <c r="D51" s="535"/>
      <c r="E51" s="3"/>
      <c r="F51" s="160"/>
      <c r="G51" s="160"/>
      <c r="H51" s="160"/>
      <c r="I51" s="161"/>
    </row>
    <row r="52" spans="2:9" ht="18.75" customHeight="1">
      <c r="B52" s="162" t="s">
        <v>189</v>
      </c>
      <c r="C52" s="533"/>
      <c r="D52" s="534"/>
      <c r="E52" s="4"/>
      <c r="F52" s="33"/>
      <c r="G52" s="33"/>
      <c r="H52" s="33"/>
      <c r="I52" s="164"/>
    </row>
    <row r="53" spans="2:9" ht="18.75" customHeight="1" thickBot="1">
      <c r="B53" s="165" t="s">
        <v>189</v>
      </c>
      <c r="C53" s="498"/>
      <c r="D53" s="499"/>
      <c r="E53" s="5"/>
      <c r="F53" s="167"/>
      <c r="G53" s="167"/>
      <c r="H53" s="167"/>
      <c r="I53" s="168"/>
    </row>
    <row r="54" spans="2:9" ht="18.75" customHeight="1" thickBot="1">
      <c r="B54" s="6" t="str">
        <f>Translations!$B$39</f>
        <v>Helpdesk:</v>
      </c>
      <c r="D54" s="153"/>
      <c r="E54" s="52"/>
      <c r="F54" s="52"/>
      <c r="G54" s="52"/>
      <c r="H54" s="52"/>
      <c r="I54" s="52"/>
    </row>
    <row r="55" spans="2:9" ht="23.25" customHeight="1" thickBot="1">
      <c r="B55" s="500" t="str">
        <f>Translations!$B$40</f>
        <v>&lt;to be provided by Member State, if relevant&gt;</v>
      </c>
      <c r="C55" s="501"/>
      <c r="D55" s="501"/>
      <c r="E55" s="501"/>
      <c r="F55" s="501"/>
      <c r="G55" s="501"/>
      <c r="H55" s="501"/>
      <c r="I55" s="502"/>
    </row>
    <row r="57" spans="2:9" ht="18.75" customHeight="1" thickBot="1">
      <c r="B57" s="6" t="str">
        <f>Translations!$B$41</f>
        <v>Member State-specific guidance is listed here:</v>
      </c>
      <c r="C57" s="6"/>
      <c r="D57" s="6"/>
      <c r="E57" s="6"/>
      <c r="F57" s="6"/>
      <c r="G57" s="6"/>
      <c r="H57" s="6"/>
      <c r="I57" s="6"/>
    </row>
    <row r="58" spans="2:9" ht="12.75" customHeight="1">
      <c r="B58" s="495"/>
      <c r="C58" s="496"/>
      <c r="D58" s="496"/>
      <c r="E58" s="496"/>
      <c r="F58" s="496"/>
      <c r="G58" s="496"/>
      <c r="H58" s="496"/>
      <c r="I58" s="497"/>
    </row>
    <row r="59" spans="2:9" ht="12.75" customHeight="1">
      <c r="B59" s="169"/>
      <c r="C59" s="163"/>
      <c r="D59" s="163"/>
      <c r="E59" s="163"/>
      <c r="F59" s="163"/>
      <c r="G59" s="163"/>
      <c r="H59" s="163"/>
      <c r="I59" s="170"/>
    </row>
    <row r="60" spans="2:9" ht="12.75" customHeight="1">
      <c r="B60" s="169"/>
      <c r="C60" s="163"/>
      <c r="D60" s="163"/>
      <c r="E60" s="163"/>
      <c r="F60" s="163"/>
      <c r="G60" s="163"/>
      <c r="H60" s="163"/>
      <c r="I60" s="170"/>
    </row>
    <row r="61" spans="2:9" ht="12.75" customHeight="1">
      <c r="B61" s="169"/>
      <c r="C61" s="163"/>
      <c r="D61" s="163"/>
      <c r="E61" s="163"/>
      <c r="F61" s="163"/>
      <c r="G61" s="163"/>
      <c r="H61" s="163"/>
      <c r="I61" s="170"/>
    </row>
    <row r="62" spans="2:9" ht="12.75" customHeight="1">
      <c r="B62" s="169"/>
      <c r="C62" s="163"/>
      <c r="D62" s="163"/>
      <c r="E62" s="163"/>
      <c r="F62" s="163"/>
      <c r="G62" s="163"/>
      <c r="H62" s="163"/>
      <c r="I62" s="170"/>
    </row>
    <row r="63" spans="2:9" ht="12.75" customHeight="1">
      <c r="B63" s="169"/>
      <c r="C63" s="163"/>
      <c r="D63" s="163"/>
      <c r="E63" s="163"/>
      <c r="F63" s="163"/>
      <c r="G63" s="163"/>
      <c r="H63" s="163"/>
      <c r="I63" s="170"/>
    </row>
    <row r="64" spans="2:9" ht="12.75" customHeight="1">
      <c r="B64" s="169"/>
      <c r="C64" s="163"/>
      <c r="D64" s="163"/>
      <c r="E64" s="163"/>
      <c r="F64" s="163"/>
      <c r="G64" s="163"/>
      <c r="H64" s="163"/>
      <c r="I64" s="170"/>
    </row>
    <row r="65" spans="2:9" ht="12.75" customHeight="1">
      <c r="B65" s="169"/>
      <c r="C65" s="163"/>
      <c r="D65" s="163"/>
      <c r="E65" s="163"/>
      <c r="F65" s="163"/>
      <c r="G65" s="163"/>
      <c r="H65" s="163"/>
      <c r="I65" s="170"/>
    </row>
    <row r="66" spans="2:9" ht="12.75" customHeight="1">
      <c r="B66" s="169"/>
      <c r="C66" s="163"/>
      <c r="D66" s="163"/>
      <c r="E66" s="163"/>
      <c r="F66" s="163"/>
      <c r="G66" s="163"/>
      <c r="H66" s="163"/>
      <c r="I66" s="170"/>
    </row>
    <row r="67" spans="2:9" ht="12.75" customHeight="1" thickBot="1">
      <c r="B67" s="171"/>
      <c r="C67" s="166"/>
      <c r="D67" s="166"/>
      <c r="E67" s="166"/>
      <c r="F67" s="166"/>
      <c r="G67" s="166"/>
      <c r="H67" s="166"/>
      <c r="I67" s="172"/>
    </row>
    <row r="68" ht="13.5" thickBot="1"/>
    <row r="69" spans="1:9" s="21" customFormat="1" ht="12.75">
      <c r="A69" s="36"/>
      <c r="B69" s="536" t="str">
        <f>Translations!$B$42</f>
        <v>Language version:</v>
      </c>
      <c r="C69" s="537"/>
      <c r="D69" s="537"/>
      <c r="E69" s="538"/>
      <c r="F69" s="527" t="str">
        <f>VersionDocumentation!B5</f>
        <v>English</v>
      </c>
      <c r="G69" s="528"/>
      <c r="H69" s="528"/>
      <c r="I69" s="529"/>
    </row>
    <row r="70" spans="1:9" s="21" customFormat="1" ht="13.5" thickBot="1">
      <c r="A70" s="36"/>
      <c r="B70" s="524" t="str">
        <f>Translations!$B$43</f>
        <v>Reference filename:</v>
      </c>
      <c r="C70" s="525"/>
      <c r="D70" s="525"/>
      <c r="E70" s="526"/>
      <c r="F70" s="530" t="str">
        <f>VersionDocumentation!C3</f>
        <v>VR P4_COM_en_280122.xls</v>
      </c>
      <c r="G70" s="531"/>
      <c r="H70" s="531"/>
      <c r="I70" s="532"/>
    </row>
  </sheetData>
  <sheetProtection sheet="1" objects="1" scenarios="1" formatCells="0" formatColumns="0" formatRows="0"/>
  <mergeCells count="44">
    <mergeCell ref="B70:E70"/>
    <mergeCell ref="F69:I69"/>
    <mergeCell ref="F70:I70"/>
    <mergeCell ref="C52:D52"/>
    <mergeCell ref="C51:D51"/>
    <mergeCell ref="C38:I38"/>
    <mergeCell ref="B69:E69"/>
    <mergeCell ref="C47:D47"/>
    <mergeCell ref="C40:I40"/>
    <mergeCell ref="C49:D49"/>
    <mergeCell ref="B1:I1"/>
    <mergeCell ref="C27:I27"/>
    <mergeCell ref="B4:I4"/>
    <mergeCell ref="B8:I8"/>
    <mergeCell ref="B10:I10"/>
    <mergeCell ref="C15:I15"/>
    <mergeCell ref="B2:I2"/>
    <mergeCell ref="C16:I16"/>
    <mergeCell ref="C24:I24"/>
    <mergeCell ref="C25:I25"/>
    <mergeCell ref="C14:I14"/>
    <mergeCell ref="B5:I5"/>
    <mergeCell ref="C22:I22"/>
    <mergeCell ref="B6:I6"/>
    <mergeCell ref="C19:I19"/>
    <mergeCell ref="C18:I18"/>
    <mergeCell ref="C23:I23"/>
    <mergeCell ref="B7:I7"/>
    <mergeCell ref="C30:I30"/>
    <mergeCell ref="C28:I28"/>
    <mergeCell ref="B58:I58"/>
    <mergeCell ref="C53:D53"/>
    <mergeCell ref="B55:I55"/>
    <mergeCell ref="C42:I42"/>
    <mergeCell ref="C34:I34"/>
    <mergeCell ref="C20:I20"/>
    <mergeCell ref="E49:I49"/>
    <mergeCell ref="C41:I41"/>
    <mergeCell ref="C36:I36"/>
    <mergeCell ref="C31:I31"/>
    <mergeCell ref="C43:I43"/>
    <mergeCell ref="C48:D48"/>
    <mergeCell ref="C33:I33"/>
    <mergeCell ref="C35:I35"/>
  </mergeCells>
  <hyperlinks>
    <hyperlink ref="E47" r:id="rId1" display="http://eur-lex.europa.eu/en/index.htm"/>
    <hyperlink ref="B10" location="'READ ME How to use this file'!A1" display="Go to 'How to use this file'"/>
    <hyperlink ref="C20" r:id="rId2" display="https://eur-lex.europa.eu/eli/reg_impl/2018/2067"/>
    <hyperlink ref="C16" r:id="rId3" display="http://eur-lex.europa.eu/eli/dir/2003/87"/>
    <hyperlink ref="C43" r:id="rId4" display="https://ec.europa.eu/clima/eu-action/eu-emissions-trading-system-eu-ets/monitoring-reporting-and-verification-eu-ets-emissions_en"/>
    <hyperlink ref="E48" r:id="rId5" display="https://ec.europa.eu/clima/eu-action/eu-emissions-trading-system-eu-ets_en"/>
    <hyperlink ref="E49" r:id="rId6" display="https://ec.europa.eu/clima/eu-action/eu-emissions-trading-system-eu-ets/monitoring-reporting-and-verification-eu-ets-emissions_en"/>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headerFooter alignWithMargins="0">
    <oddFooter>&amp;L&amp;F/
&amp;A&amp;C&amp;P/&amp;N&amp;RPrinted : &amp;D/&amp;T</oddFooter>
  </headerFooter>
  <rowBreaks count="1" manualBreakCount="1">
    <brk id="43" max="8" man="1"/>
  </rowBreaks>
</worksheet>
</file>

<file path=xl/worksheets/sheet10.xml><?xml version="1.0" encoding="utf-8"?>
<worksheet xmlns="http://schemas.openxmlformats.org/spreadsheetml/2006/main" xmlns:r="http://schemas.openxmlformats.org/officeDocument/2006/relationships">
  <sheetPr>
    <tabColor theme="4" tint="0.7999799847602844"/>
  </sheetPr>
  <dimension ref="A1:GS32"/>
  <sheetViews>
    <sheetView zoomScalePageLayoutView="0" workbookViewId="0" topLeftCell="A3">
      <selection activeCell="P14" sqref="O14:P14"/>
    </sheetView>
  </sheetViews>
  <sheetFormatPr defaultColWidth="11.421875" defaultRowHeight="12.75"/>
  <cols>
    <col min="1" max="1" width="2.7109375" style="7" customWidth="1"/>
    <col min="2" max="18" width="15.7109375" style="7" customWidth="1"/>
    <col min="19" max="19" width="20.7109375" style="7" customWidth="1"/>
    <col min="20" max="22" width="15.7109375" style="7" customWidth="1"/>
    <col min="23" max="35" width="20.7109375" style="7" customWidth="1"/>
    <col min="36" max="78" width="15.7109375" style="7" customWidth="1"/>
    <col min="79" max="81" width="20.7109375" style="7" customWidth="1"/>
    <col min="82" max="111" width="15.7109375" style="7" customWidth="1"/>
    <col min="112" max="112" width="2.7109375" style="7" customWidth="1"/>
    <col min="113" max="113" width="15.7109375" style="7" customWidth="1"/>
    <col min="114" max="114" width="20.7109375" style="7" customWidth="1"/>
    <col min="115" max="115" width="15.7109375" style="7" customWidth="1"/>
    <col min="116" max="117" width="20.7109375" style="7" customWidth="1"/>
    <col min="118" max="118" width="12.7109375" style="7" customWidth="1"/>
    <col min="119" max="119" width="11.421875" style="7" customWidth="1"/>
    <col min="120" max="120" width="15.7109375" style="7" customWidth="1"/>
    <col min="121" max="121" width="20.7109375" style="7" customWidth="1"/>
    <col min="122" max="122" width="15.7109375" style="7" customWidth="1"/>
    <col min="123" max="124" width="20.7109375" style="7" customWidth="1"/>
    <col min="125" max="125" width="12.7109375" style="7" customWidth="1"/>
    <col min="126" max="16384" width="11.421875" style="7" customWidth="1"/>
  </cols>
  <sheetData>
    <row r="1" spans="2:127" s="462" customFormat="1" ht="12.75" hidden="1">
      <c r="B1" s="462">
        <v>9</v>
      </c>
      <c r="C1" s="462">
        <v>6</v>
      </c>
      <c r="D1" s="462">
        <v>7</v>
      </c>
      <c r="E1" s="462">
        <v>18</v>
      </c>
      <c r="F1" s="462">
        <v>14</v>
      </c>
      <c r="G1" s="462">
        <v>10</v>
      </c>
      <c r="H1" s="462">
        <f>G1+1</f>
        <v>11</v>
      </c>
      <c r="I1" s="462">
        <f>H1+1</f>
        <v>12</v>
      </c>
      <c r="J1" s="462">
        <v>19</v>
      </c>
      <c r="K1" s="462">
        <f aca="true" t="shared" si="0" ref="K1:P1">J1+1</f>
        <v>20</v>
      </c>
      <c r="L1" s="462">
        <f t="shared" si="0"/>
        <v>21</v>
      </c>
      <c r="M1" s="462">
        <f t="shared" si="0"/>
        <v>22</v>
      </c>
      <c r="N1" s="462">
        <f t="shared" si="0"/>
        <v>23</v>
      </c>
      <c r="O1" s="462">
        <f t="shared" si="0"/>
        <v>24</v>
      </c>
      <c r="P1" s="462">
        <f t="shared" si="0"/>
        <v>25</v>
      </c>
      <c r="AA1" s="462">
        <f>P1+1</f>
        <v>26</v>
      </c>
      <c r="AB1" s="462">
        <f>AA1+1</f>
        <v>27</v>
      </c>
      <c r="AC1" s="462">
        <f>AB1+1</f>
        <v>28</v>
      </c>
      <c r="AD1" s="462">
        <v>31</v>
      </c>
      <c r="AE1" s="462">
        <f aca="true" t="shared" si="1" ref="AE1:AH2">AD1+1</f>
        <v>32</v>
      </c>
      <c r="AF1" s="462">
        <f t="shared" si="1"/>
        <v>33</v>
      </c>
      <c r="AG1" s="462">
        <f t="shared" si="1"/>
        <v>34</v>
      </c>
      <c r="AH1" s="462">
        <f t="shared" si="1"/>
        <v>35</v>
      </c>
      <c r="AI1" s="462">
        <v>37</v>
      </c>
      <c r="AJ1" s="462">
        <v>40</v>
      </c>
      <c r="AK1" s="462">
        <f>AJ1+1</f>
        <v>41</v>
      </c>
      <c r="AL1" s="462">
        <f>AK1+1</f>
        <v>42</v>
      </c>
      <c r="AM1" s="462">
        <f>AL1+1</f>
        <v>43</v>
      </c>
      <c r="AN1" s="462">
        <f>AM1+1</f>
        <v>44</v>
      </c>
      <c r="AO1" s="462">
        <f>AN1+1</f>
        <v>45</v>
      </c>
      <c r="AP1" s="462">
        <v>47</v>
      </c>
      <c r="AQ1" s="462">
        <f>AP1+1</f>
        <v>48</v>
      </c>
      <c r="AR1" s="462">
        <v>49</v>
      </c>
      <c r="AS1" s="462">
        <v>51</v>
      </c>
      <c r="AT1" s="462">
        <f aca="true" t="shared" si="2" ref="AT1:AZ1">AS1+1</f>
        <v>52</v>
      </c>
      <c r="AU1" s="462">
        <f t="shared" si="2"/>
        <v>53</v>
      </c>
      <c r="AV1" s="462">
        <f t="shared" si="2"/>
        <v>54</v>
      </c>
      <c r="AW1" s="462">
        <f t="shared" si="2"/>
        <v>55</v>
      </c>
      <c r="AX1" s="462">
        <f t="shared" si="2"/>
        <v>56</v>
      </c>
      <c r="AY1" s="462">
        <f t="shared" si="2"/>
        <v>57</v>
      </c>
      <c r="AZ1" s="462">
        <f t="shared" si="2"/>
        <v>58</v>
      </c>
      <c r="BC1" s="462">
        <v>59</v>
      </c>
      <c r="BD1" s="462">
        <f>BC1+1</f>
        <v>60</v>
      </c>
      <c r="BE1" s="462">
        <f>BD1+1</f>
        <v>61</v>
      </c>
      <c r="BF1" s="462">
        <f>BE1+1</f>
        <v>62</v>
      </c>
      <c r="BG1" s="462">
        <f>BF1+1</f>
        <v>63</v>
      </c>
      <c r="BH1" s="462">
        <f>BG1+1</f>
        <v>64</v>
      </c>
      <c r="BM1" s="462">
        <f>BH1+1</f>
        <v>65</v>
      </c>
      <c r="BN1" s="462">
        <f>BM1+1</f>
        <v>66</v>
      </c>
      <c r="BO1" s="462">
        <v>69</v>
      </c>
      <c r="BP1" s="462">
        <f aca="true" t="shared" si="3" ref="BP1:CA1">BO1+1</f>
        <v>70</v>
      </c>
      <c r="BQ1" s="462">
        <f t="shared" si="3"/>
        <v>71</v>
      </c>
      <c r="BR1" s="462">
        <f t="shared" si="3"/>
        <v>72</v>
      </c>
      <c r="BS1" s="462">
        <f t="shared" si="3"/>
        <v>73</v>
      </c>
      <c r="BT1" s="462">
        <f t="shared" si="3"/>
        <v>74</v>
      </c>
      <c r="BU1" s="462">
        <f t="shared" si="3"/>
        <v>75</v>
      </c>
      <c r="BV1" s="462">
        <f t="shared" si="3"/>
        <v>76</v>
      </c>
      <c r="BW1" s="462">
        <f t="shared" si="3"/>
        <v>77</v>
      </c>
      <c r="BX1" s="462">
        <f t="shared" si="3"/>
        <v>78</v>
      </c>
      <c r="BY1" s="462">
        <f t="shared" si="3"/>
        <v>79</v>
      </c>
      <c r="BZ1" s="462">
        <f t="shared" si="3"/>
        <v>80</v>
      </c>
      <c r="CA1" s="462">
        <f t="shared" si="3"/>
        <v>81</v>
      </c>
      <c r="CB1" s="462">
        <v>84</v>
      </c>
      <c r="CC1" s="462">
        <v>86</v>
      </c>
      <c r="CD1" s="462">
        <v>88</v>
      </c>
      <c r="CE1" s="462">
        <f aca="true" t="shared" si="4" ref="CE1:CS1">CD1+1</f>
        <v>89</v>
      </c>
      <c r="CF1" s="462">
        <f t="shared" si="4"/>
        <v>90</v>
      </c>
      <c r="CG1" s="462">
        <f t="shared" si="4"/>
        <v>91</v>
      </c>
      <c r="CH1" s="462">
        <f t="shared" si="4"/>
        <v>92</v>
      </c>
      <c r="CI1" s="462">
        <f t="shared" si="4"/>
        <v>93</v>
      </c>
      <c r="CJ1" s="462">
        <f t="shared" si="4"/>
        <v>94</v>
      </c>
      <c r="CK1" s="462">
        <f t="shared" si="4"/>
        <v>95</v>
      </c>
      <c r="CL1" s="462">
        <f t="shared" si="4"/>
        <v>96</v>
      </c>
      <c r="CM1" s="462">
        <f t="shared" si="4"/>
        <v>97</v>
      </c>
      <c r="CN1" s="462">
        <f t="shared" si="4"/>
        <v>98</v>
      </c>
      <c r="CO1" s="462">
        <f t="shared" si="4"/>
        <v>99</v>
      </c>
      <c r="CP1" s="462">
        <f t="shared" si="4"/>
        <v>100</v>
      </c>
      <c r="CQ1" s="462">
        <f t="shared" si="4"/>
        <v>101</v>
      </c>
      <c r="CR1" s="462">
        <f t="shared" si="4"/>
        <v>102</v>
      </c>
      <c r="CS1" s="462">
        <f t="shared" si="4"/>
        <v>103</v>
      </c>
      <c r="CT1" s="462">
        <v>105</v>
      </c>
      <c r="CU1" s="462">
        <f aca="true" t="shared" si="5" ref="CU1:CX2">CT1+1</f>
        <v>106</v>
      </c>
      <c r="CV1" s="462">
        <f t="shared" si="5"/>
        <v>107</v>
      </c>
      <c r="CW1" s="462">
        <f t="shared" si="5"/>
        <v>108</v>
      </c>
      <c r="CX1" s="462">
        <f t="shared" si="5"/>
        <v>109</v>
      </c>
      <c r="CY1" s="462">
        <v>111</v>
      </c>
      <c r="CZ1" s="462">
        <f>CY1+1</f>
        <v>112</v>
      </c>
      <c r="DA1" s="462">
        <f>CZ1+1</f>
        <v>113</v>
      </c>
      <c r="DB1" s="462">
        <v>115</v>
      </c>
      <c r="DC1" s="462">
        <f aca="true" t="shared" si="6" ref="DC1:DG2">DB1+1</f>
        <v>116</v>
      </c>
      <c r="DD1" s="462">
        <f t="shared" si="6"/>
        <v>117</v>
      </c>
      <c r="DE1" s="462">
        <f t="shared" si="6"/>
        <v>118</v>
      </c>
      <c r="DF1" s="462">
        <f t="shared" si="6"/>
        <v>119</v>
      </c>
      <c r="DG1" s="462">
        <f t="shared" si="6"/>
        <v>120</v>
      </c>
      <c r="DW1" s="462">
        <v>36</v>
      </c>
    </row>
    <row r="2" spans="2:201" s="462" customFormat="1" ht="12.75" customHeight="1" hidden="1">
      <c r="B2" s="462">
        <v>8</v>
      </c>
      <c r="C2" s="462">
        <v>6</v>
      </c>
      <c r="D2" s="462">
        <v>7</v>
      </c>
      <c r="E2" s="462">
        <v>22</v>
      </c>
      <c r="F2" s="462">
        <v>14</v>
      </c>
      <c r="H2" s="462">
        <v>10</v>
      </c>
      <c r="I2" s="462">
        <v>11</v>
      </c>
      <c r="J2" s="462">
        <v>23</v>
      </c>
      <c r="K2" s="462">
        <v>25</v>
      </c>
      <c r="L2" s="469"/>
      <c r="M2" s="462">
        <v>31</v>
      </c>
      <c r="N2" s="462">
        <v>30</v>
      </c>
      <c r="AA2" s="462">
        <v>32</v>
      </c>
      <c r="AB2" s="462">
        <f>AA2+1</f>
        <v>33</v>
      </c>
      <c r="AC2" s="462">
        <f>AB2+1</f>
        <v>34</v>
      </c>
      <c r="AD2" s="462">
        <v>37</v>
      </c>
      <c r="AE2" s="462">
        <f t="shared" si="1"/>
        <v>38</v>
      </c>
      <c r="AF2" s="462">
        <f t="shared" si="1"/>
        <v>39</v>
      </c>
      <c r="AG2" s="462">
        <f t="shared" si="1"/>
        <v>40</v>
      </c>
      <c r="AH2" s="462">
        <f t="shared" si="1"/>
        <v>41</v>
      </c>
      <c r="AI2" s="462">
        <v>43</v>
      </c>
      <c r="AJ2" s="462">
        <v>46</v>
      </c>
      <c r="AK2" s="462">
        <f>AJ2+2</f>
        <v>48</v>
      </c>
      <c r="AL2" s="462">
        <v>55</v>
      </c>
      <c r="AM2" s="462">
        <f>AL2+2</f>
        <v>57</v>
      </c>
      <c r="AN2" s="462">
        <v>49</v>
      </c>
      <c r="AO2" s="462">
        <f>AN2+2</f>
        <v>51</v>
      </c>
      <c r="AP2" s="462">
        <v>72</v>
      </c>
      <c r="AQ2" s="462">
        <f>AP2+2</f>
        <v>74</v>
      </c>
      <c r="AR2" s="462">
        <f>AQ2+2</f>
        <v>76</v>
      </c>
      <c r="AS2" s="462">
        <v>77</v>
      </c>
      <c r="AT2" s="462">
        <f>AS2+2</f>
        <v>79</v>
      </c>
      <c r="AU2" s="462">
        <f>AT2+1</f>
        <v>80</v>
      </c>
      <c r="AV2" s="462">
        <f>AU2+2</f>
        <v>82</v>
      </c>
      <c r="AW2" s="462">
        <f>AV2+1</f>
        <v>83</v>
      </c>
      <c r="AX2" s="462">
        <f>AW2+2</f>
        <v>85</v>
      </c>
      <c r="AY2" s="462">
        <f>AX2+1</f>
        <v>86</v>
      </c>
      <c r="AZ2" s="462">
        <f>AY2+2</f>
        <v>88</v>
      </c>
      <c r="BA2" s="462">
        <f>AZ2+1</f>
        <v>89</v>
      </c>
      <c r="BB2" s="462">
        <f>BA2+2</f>
        <v>91</v>
      </c>
      <c r="BC2" s="462">
        <f>BB2+1</f>
        <v>92</v>
      </c>
      <c r="BD2" s="462">
        <f>BC2+2</f>
        <v>94</v>
      </c>
      <c r="BE2" s="462">
        <f>BD2+1</f>
        <v>95</v>
      </c>
      <c r="BF2" s="462">
        <f>BE2+2</f>
        <v>97</v>
      </c>
      <c r="BG2" s="462">
        <f>BF2+1</f>
        <v>98</v>
      </c>
      <c r="BH2" s="462">
        <f>BG2+2</f>
        <v>100</v>
      </c>
      <c r="BI2" s="462">
        <f>BH2+1</f>
        <v>101</v>
      </c>
      <c r="BJ2" s="462">
        <f>BI2+2</f>
        <v>103</v>
      </c>
      <c r="BK2" s="462">
        <f>BJ2+1</f>
        <v>104</v>
      </c>
      <c r="BL2" s="462">
        <f>BK2+2</f>
        <v>106</v>
      </c>
      <c r="BM2" s="462">
        <v>107</v>
      </c>
      <c r="BN2" s="462">
        <v>108</v>
      </c>
      <c r="BO2" s="462">
        <v>111</v>
      </c>
      <c r="BP2" s="462">
        <f>BO2+2</f>
        <v>113</v>
      </c>
      <c r="BQ2" s="462">
        <f>BP2+1</f>
        <v>114</v>
      </c>
      <c r="BR2" s="462">
        <f>BQ2+2</f>
        <v>116</v>
      </c>
      <c r="BS2" s="462">
        <f>BR2+1</f>
        <v>117</v>
      </c>
      <c r="BT2" s="462">
        <f>BS2+2</f>
        <v>119</v>
      </c>
      <c r="BU2" s="462">
        <f>BT2+1</f>
        <v>120</v>
      </c>
      <c r="BV2" s="462">
        <f>BU2+1</f>
        <v>121</v>
      </c>
      <c r="BW2" s="462">
        <v>124</v>
      </c>
      <c r="BX2" s="462">
        <f>BW2+2</f>
        <v>126</v>
      </c>
      <c r="BY2" s="462">
        <f>BX2+1</f>
        <v>127</v>
      </c>
      <c r="BZ2" s="462">
        <f>BY2+1</f>
        <v>128</v>
      </c>
      <c r="CA2" s="462">
        <v>129</v>
      </c>
      <c r="CB2" s="462">
        <v>133</v>
      </c>
      <c r="CC2" s="462">
        <f>CB2+1</f>
        <v>134</v>
      </c>
      <c r="CD2" s="462">
        <v>137</v>
      </c>
      <c r="CE2" s="462">
        <f aca="true" t="shared" si="7" ref="CE2:CK2">CD2+1</f>
        <v>138</v>
      </c>
      <c r="CF2" s="462">
        <f t="shared" si="7"/>
        <v>139</v>
      </c>
      <c r="CG2" s="462">
        <f t="shared" si="7"/>
        <v>140</v>
      </c>
      <c r="CH2" s="462">
        <f t="shared" si="7"/>
        <v>141</v>
      </c>
      <c r="CI2" s="462">
        <f t="shared" si="7"/>
        <v>142</v>
      </c>
      <c r="CJ2" s="462">
        <f t="shared" si="7"/>
        <v>143</v>
      </c>
      <c r="CK2" s="462">
        <f t="shared" si="7"/>
        <v>144</v>
      </c>
      <c r="CN2" s="462">
        <v>145</v>
      </c>
      <c r="CO2" s="462">
        <f>CN2+1</f>
        <v>146</v>
      </c>
      <c r="CP2" s="462">
        <f>CO2+1</f>
        <v>147</v>
      </c>
      <c r="CQ2" s="462">
        <f>CP2+1</f>
        <v>148</v>
      </c>
      <c r="CR2" s="462">
        <f>CQ2+1</f>
        <v>149</v>
      </c>
      <c r="CS2" s="462">
        <f>CR2+1</f>
        <v>150</v>
      </c>
      <c r="CT2" s="462">
        <v>198</v>
      </c>
      <c r="CU2" s="462">
        <f t="shared" si="5"/>
        <v>199</v>
      </c>
      <c r="CV2" s="462">
        <f t="shared" si="5"/>
        <v>200</v>
      </c>
      <c r="CW2" s="462">
        <f t="shared" si="5"/>
        <v>201</v>
      </c>
      <c r="CX2" s="462">
        <f t="shared" si="5"/>
        <v>202</v>
      </c>
      <c r="CY2" s="462">
        <v>204</v>
      </c>
      <c r="CZ2" s="462">
        <f>CY2+1</f>
        <v>205</v>
      </c>
      <c r="DA2" s="462">
        <f>CZ2+1</f>
        <v>206</v>
      </c>
      <c r="DB2" s="462">
        <v>208</v>
      </c>
      <c r="DC2" s="462">
        <f t="shared" si="6"/>
        <v>209</v>
      </c>
      <c r="DD2" s="462">
        <f t="shared" si="6"/>
        <v>210</v>
      </c>
      <c r="DE2" s="462">
        <f t="shared" si="6"/>
        <v>211</v>
      </c>
      <c r="DF2" s="462">
        <f t="shared" si="6"/>
        <v>212</v>
      </c>
      <c r="DG2" s="462">
        <f t="shared" si="6"/>
        <v>213</v>
      </c>
      <c r="DW2" s="462">
        <v>42</v>
      </c>
      <c r="DY2" s="462">
        <v>18</v>
      </c>
      <c r="DZ2" s="462">
        <v>19</v>
      </c>
      <c r="EA2" s="462">
        <v>155</v>
      </c>
      <c r="EB2" s="462">
        <v>156</v>
      </c>
      <c r="EC2" s="462">
        <v>159</v>
      </c>
      <c r="ED2" s="462">
        <f aca="true" t="shared" si="8" ref="ED2:EJ2">EC2+1</f>
        <v>160</v>
      </c>
      <c r="EE2" s="462">
        <f t="shared" si="8"/>
        <v>161</v>
      </c>
      <c r="EF2" s="462">
        <f t="shared" si="8"/>
        <v>162</v>
      </c>
      <c r="EG2" s="462">
        <f t="shared" si="8"/>
        <v>163</v>
      </c>
      <c r="EH2" s="462">
        <f t="shared" si="8"/>
        <v>164</v>
      </c>
      <c r="EI2" s="462">
        <f t="shared" si="8"/>
        <v>165</v>
      </c>
      <c r="EJ2" s="462">
        <f t="shared" si="8"/>
        <v>166</v>
      </c>
      <c r="EK2" s="462">
        <v>167</v>
      </c>
      <c r="EL2" s="462">
        <f>EK2+1</f>
        <v>168</v>
      </c>
      <c r="EM2" s="462">
        <f>EL2+1</f>
        <v>169</v>
      </c>
      <c r="EN2" s="462">
        <f>EM2+1</f>
        <v>170</v>
      </c>
      <c r="EO2" s="462">
        <f>EN2+1</f>
        <v>171</v>
      </c>
      <c r="EP2" s="462">
        <f>EO2+1</f>
        <v>172</v>
      </c>
      <c r="EQ2" s="462">
        <v>177</v>
      </c>
      <c r="ER2" s="462">
        <f aca="true" t="shared" si="9" ref="ER2:FF2">EQ2+EB2-EA2</f>
        <v>178</v>
      </c>
      <c r="ES2" s="462">
        <f t="shared" si="9"/>
        <v>181</v>
      </c>
      <c r="ET2" s="462">
        <f t="shared" si="9"/>
        <v>182</v>
      </c>
      <c r="EU2" s="462">
        <f t="shared" si="9"/>
        <v>183</v>
      </c>
      <c r="EV2" s="462">
        <f t="shared" si="9"/>
        <v>184</v>
      </c>
      <c r="EW2" s="462">
        <f t="shared" si="9"/>
        <v>185</v>
      </c>
      <c r="EX2" s="462">
        <f t="shared" si="9"/>
        <v>186</v>
      </c>
      <c r="EY2" s="462">
        <f t="shared" si="9"/>
        <v>187</v>
      </c>
      <c r="EZ2" s="462">
        <f t="shared" si="9"/>
        <v>188</v>
      </c>
      <c r="FA2" s="462">
        <f t="shared" si="9"/>
        <v>189</v>
      </c>
      <c r="FB2" s="462">
        <f t="shared" si="9"/>
        <v>190</v>
      </c>
      <c r="FC2" s="462">
        <f t="shared" si="9"/>
        <v>191</v>
      </c>
      <c r="FD2" s="462">
        <f t="shared" si="9"/>
        <v>192</v>
      </c>
      <c r="FE2" s="462">
        <f t="shared" si="9"/>
        <v>193</v>
      </c>
      <c r="FF2" s="462">
        <f t="shared" si="9"/>
        <v>194</v>
      </c>
      <c r="FI2" s="462">
        <v>31</v>
      </c>
      <c r="FJ2" s="462">
        <v>32</v>
      </c>
      <c r="FK2" s="462">
        <v>33</v>
      </c>
      <c r="FL2" s="462">
        <v>34</v>
      </c>
      <c r="FM2" s="462">
        <v>59</v>
      </c>
      <c r="FN2" s="462">
        <f>FM2+2</f>
        <v>61</v>
      </c>
      <c r="FO2" s="462">
        <f>FN2+1</f>
        <v>62</v>
      </c>
      <c r="FP2" s="462">
        <f>FO2+2</f>
        <v>64</v>
      </c>
      <c r="FQ2" s="462">
        <f>FP2+1</f>
        <v>65</v>
      </c>
      <c r="FR2" s="462">
        <f>FQ2+2</f>
        <v>67</v>
      </c>
      <c r="FS2" s="462">
        <f>FR2+1</f>
        <v>68</v>
      </c>
      <c r="FT2" s="462">
        <f>FS2+2</f>
        <v>70</v>
      </c>
      <c r="FU2" s="462">
        <v>72</v>
      </c>
      <c r="FV2" s="462">
        <f>FU2+2</f>
        <v>74</v>
      </c>
      <c r="FW2" s="462">
        <f>FV2+2</f>
        <v>76</v>
      </c>
      <c r="FX2" s="462">
        <v>77</v>
      </c>
      <c r="FY2" s="462">
        <f>FX2+2</f>
        <v>79</v>
      </c>
      <c r="FZ2" s="462">
        <f>FY2+1</f>
        <v>80</v>
      </c>
      <c r="GA2" s="462">
        <f>FZ2+2</f>
        <v>82</v>
      </c>
      <c r="GB2" s="462">
        <f>GA2+1</f>
        <v>83</v>
      </c>
      <c r="GC2" s="462">
        <f>GB2+2</f>
        <v>85</v>
      </c>
      <c r="GD2" s="462">
        <f>GC2+1</f>
        <v>86</v>
      </c>
      <c r="GE2" s="462">
        <f>GD2+2</f>
        <v>88</v>
      </c>
      <c r="GF2" s="462">
        <f>GE2+1</f>
        <v>89</v>
      </c>
      <c r="GG2" s="462">
        <f>GF2+2</f>
        <v>91</v>
      </c>
      <c r="GH2" s="462">
        <f>GG2+1</f>
        <v>92</v>
      </c>
      <c r="GI2" s="462">
        <f>GH2+2</f>
        <v>94</v>
      </c>
      <c r="GJ2" s="462">
        <f>GI2+1</f>
        <v>95</v>
      </c>
      <c r="GK2" s="462">
        <f>GJ2+2</f>
        <v>97</v>
      </c>
      <c r="GL2" s="462">
        <f>GK2+1</f>
        <v>98</v>
      </c>
      <c r="GM2" s="462">
        <f>GL2+2</f>
        <v>100</v>
      </c>
      <c r="GN2" s="462">
        <f>GM2+1</f>
        <v>101</v>
      </c>
      <c r="GO2" s="462">
        <f>GN2+2</f>
        <v>103</v>
      </c>
      <c r="GP2" s="462">
        <f>GO2+1</f>
        <v>104</v>
      </c>
      <c r="GQ2" s="462">
        <f>GP2+2</f>
        <v>106</v>
      </c>
      <c r="GR2" s="462">
        <v>107</v>
      </c>
      <c r="GS2" s="462">
        <v>108</v>
      </c>
    </row>
    <row r="3" ht="12.75">
      <c r="AI3" s="39"/>
    </row>
    <row r="4" spans="2:127" s="246" customFormat="1" ht="24.75" customHeight="1">
      <c r="B4" s="246" t="str">
        <f>Translations!$B$558</f>
        <v>Installations</v>
      </c>
      <c r="DK4" s="462" t="s">
        <v>1305</v>
      </c>
      <c r="DN4" s="462" t="s">
        <v>1305</v>
      </c>
      <c r="DP4" s="462" t="s">
        <v>1305</v>
      </c>
      <c r="DQ4" s="462" t="s">
        <v>1305</v>
      </c>
      <c r="DR4" s="462" t="s">
        <v>1305</v>
      </c>
      <c r="DS4" s="462" t="s">
        <v>1305</v>
      </c>
      <c r="DT4" s="462" t="s">
        <v>1305</v>
      </c>
      <c r="DU4" s="462" t="s">
        <v>1305</v>
      </c>
      <c r="DW4" s="462" t="s">
        <v>1305</v>
      </c>
    </row>
    <row r="5" spans="2:127" s="247" customFormat="1" ht="50.25" customHeight="1">
      <c r="B5" s="739" t="str">
        <f>IF(INDEX('Opinion Statement (Inst)'!$A:$A,Accounting!B$1)="","",INDEX('Opinion Statement (Inst)'!$A:$A,Accounting!B$1))</f>
        <v>Unique ID: </v>
      </c>
      <c r="C5" s="739" t="str">
        <f>IF(INDEX('Opinion Statement (Inst)'!$A:$A,Accounting!C$1)="","",INDEX('Opinion Statement (Inst)'!$A:$A,Accounting!C$1))</f>
        <v>Name of Operator: </v>
      </c>
      <c r="D5" s="739" t="str">
        <f>IF(INDEX('Opinion Statement (Inst)'!$A:$A,Accounting!D$1)="","",INDEX('Opinion Statement (Inst)'!$A:$A,Accounting!D$1))</f>
        <v>Name of Installation:</v>
      </c>
      <c r="E5" s="739" t="str">
        <f>IF(INDEX('Opinion Statement (Inst)'!$A:$A,Accounting!E$1)="","",INDEX('Opinion Statement (Inst)'!$A:$A,Accounting!E$1))</f>
        <v>Reporting Year:</v>
      </c>
      <c r="F5" s="737" t="str">
        <f>IF(INDEX('Opinion Statement (Inst)'!$A:$A,Accounting!F$1)="","",INDEX('Opinion Statement (Inst)'!$A:$A,Accounting!F$1))</f>
        <v>Is the installation a 'low emitter'?</v>
      </c>
      <c r="G5" s="737" t="str">
        <f>IF(INDEX('Opinion Statement (Inst)'!$A:$A,Accounting!G$1)="","",INDEX('Opinion Statement (Inst)'!$A:$A,Accounting!G$1))</f>
        <v>GHG Permit Number: </v>
      </c>
      <c r="H5" s="737" t="str">
        <f>IF(INDEX('Opinion Statement (Inst)'!$A:$A,Accounting!H$1)="","",INDEX('Opinion Statement (Inst)'!$A:$A,Accounting!H$1))</f>
        <v>Date(s) of relevant approved MP and period of validity for each plan:</v>
      </c>
      <c r="I5" s="737" t="str">
        <f>IF(INDEX('Opinion Statement (Inst)'!$A:$A,Accounting!I$1)="","",INDEX('Opinion Statement (Inst)'!$A:$A,Accounting!I$1))</f>
        <v>Approving Competent Authority:</v>
      </c>
      <c r="J5" s="737" t="str">
        <f>IF(INDEX('Opinion Statement (Inst)'!$A:$A,Accounting!J$1)="","",INDEX('Opinion Statement (Inst)'!$A:$A,Accounting!J$1))</f>
        <v>Reference document:</v>
      </c>
      <c r="K5" s="737" t="str">
        <f>IF(INDEX('Opinion Statement (Inst)'!$A:$A,Accounting!K$1)="","",INDEX('Opinion Statement (Inst)'!$A:$A,Accounting!K$1))</f>
        <v>Date of Emissions Report:</v>
      </c>
      <c r="L5" s="737" t="str">
        <f>IF(INDEX('Opinion Statement (Inst)'!$A:$A,Accounting!L$1)="","",INDEX('Opinion Statement (Inst)'!$A:$A,Accounting!L$1))</f>
        <v>Process Emissions in tCO2e:</v>
      </c>
      <c r="M5" s="737" t="str">
        <f>IF(INDEX('Opinion Statement (Inst)'!$A:$A,Accounting!M$1)="","",INDEX('Opinion Statement (Inst)'!$A:$A,Accounting!M$1))</f>
        <v>Combustion Emissions in tCO2e:</v>
      </c>
      <c r="N5" s="737" t="str">
        <f>IF(INDEX('Opinion Statement (Inst)'!$A:$A,Accounting!N$1)="","",INDEX('Opinion Statement (Inst)'!$A:$A,Accounting!N$1))</f>
        <v>Total Emissions in tCO2e:</v>
      </c>
      <c r="O5" s="737" t="str">
        <f>IF(INDEX('Opinion Statement (Inst)'!$A:$A,Accounting!O$1)="","",INDEX('Opinion Statement (Inst)'!$A:$A,Accounting!O$1))</f>
        <v>Combustion Source Streams:</v>
      </c>
      <c r="P5" s="737" t="str">
        <f>IF(INDEX('Opinion Statement (Inst)'!$A:$A,Accounting!P$1)="","",INDEX('Opinion Statement (Inst)'!$A:$A,Accounting!P$1))</f>
        <v>Process Source Streams:</v>
      </c>
      <c r="Q5" s="739" t="str">
        <f>'Annex 1 - Findings'!$C$6</f>
        <v>Uncorrected Misstatements that were not corrected before issuance of the verification report</v>
      </c>
      <c r="R5" s="739"/>
      <c r="S5" s="739" t="str">
        <f>'Annex 1 - Findings'!$C$18</f>
        <v>Uncorrected Non-conformities with approved Monitoring Plan</v>
      </c>
      <c r="T5" s="739"/>
      <c r="U5" s="739" t="str">
        <f>'Annex 1 - Findings'!$C$31</f>
        <v>Uncorrected Non-compliances with MRR which were identified during verification</v>
      </c>
      <c r="V5" s="739"/>
      <c r="W5" s="173" t="str">
        <f>'Annex 1 - Findings'!$C$43</f>
        <v>Recommended Improvements, if any </v>
      </c>
      <c r="X5" s="173" t="str">
        <f>'Annex 1 - Findings'!$C$55</f>
        <v>Prior year Non-conformities that have NOT been resolved.  
Any prior year Non-conformities reported in the previous Verification Report that have been resolved do not need to be listed here.</v>
      </c>
      <c r="Y5" s="739" t="str">
        <f>'Annex 2 - basis of work (Inst)'!$A$20</f>
        <v>Materiality level</v>
      </c>
      <c r="Z5" s="739"/>
      <c r="AA5" s="737" t="str">
        <f>IF(INDEX('Opinion Statement (Inst)'!$A:$A,Accounting!AA$1)="","",INDEX('Opinion Statement (Inst)'!$A:$A,Accounting!AA$1))</f>
        <v>Methodology used:</v>
      </c>
      <c r="AB5" s="737" t="str">
        <f>IF(INDEX('Opinion Statement (Inst)'!$A:$A,Accounting!AB$1)="","",INDEX('Opinion Statement (Inst)'!$A:$A,Accounting!AB$1))</f>
        <v>Emissions factors used:</v>
      </c>
      <c r="AC5" s="737" t="str">
        <f>IF(INDEX('Opinion Statement (Inst)'!$A:$A,Accounting!AC$1)="","",INDEX('Opinion Statement (Inst)'!$A:$A,Accounting!AC$1))</f>
        <v>Changes to the Operator/ installation during the reporting year:</v>
      </c>
      <c r="AD5" s="737" t="str">
        <f>IF(INDEX('Opinion Statement (Inst)'!$A:$A,Accounting!AD$1)="","",INDEX('Opinion Statement (Inst)'!$A:$A,Accounting!AD$1))</f>
        <v>Operator/ Installation visited during verification:</v>
      </c>
      <c r="AE5" s="737" t="str">
        <f>IF(INDEX('Opinion Statement (Inst)'!$A:$A,Accounting!AE$1)="","",INDEX('Opinion Statement (Inst)'!$A:$A,Accounting!AE$1))</f>
        <v>Date(s) of visit(s):</v>
      </c>
      <c r="AF5" s="737" t="str">
        <f>IF(INDEX('Opinion Statement (Inst)'!$A:$A,Accounting!AF$1)="","",INDEX('Opinion Statement (Inst)'!$A:$A,Accounting!AF$1))</f>
        <v>Number of days on-site:</v>
      </c>
      <c r="AG5" s="737" t="str">
        <f>IF(INDEX('Opinion Statement (Inst)'!$A:$A,Accounting!AG$1)="","",INDEX('Opinion Statement (Inst)'!$A:$A,Accounting!AG$1))</f>
        <v>Name of  EU ETS (lead) auditor(s)/ technical experts undertaking site visit(s):</v>
      </c>
      <c r="AH5" s="737" t="str">
        <f>IF(INDEX('Opinion Statement (Inst)'!$A:$A,Accounting!AH$1)="","",INDEX('Opinion Statement (Inst)'!$A:$A,Accounting!AH$1))</f>
        <v>AVR Article 31 and 32: Justification for not undertaking site visit </v>
      </c>
      <c r="AI5" s="737" t="str">
        <f>IF(INDEX('Opinion Statement (Inst)'!$A:$A,Accounting!AI$1)="","",INDEX('Opinion Statement (Inst)'!$A:$A,Accounting!AI$1))</f>
        <v>Date of written approval from Competent Authority for waive of site visit:</v>
      </c>
      <c r="AJ5" s="739" t="str">
        <f>IF(INDEX('Opinion Statement (Inst)'!$A:$A,Accounting!AJ$1)="","",INDEX('Opinion Statement (Inst)'!$A:$A,Accounting!AJ$1))</f>
        <v>Monitoring Plan requirements met:</v>
      </c>
      <c r="AK5" s="739"/>
      <c r="AL5" s="739" t="str">
        <f>IF(INDEX('Opinion Statement (Inst)'!$A:$A,Accounting!AL$1)="","",INDEX('Opinion Statement (Inst)'!$A:$A,Accounting!AL$1))</f>
        <v>Permit conditions met:</v>
      </c>
      <c r="AM5" s="739">
        <f>IF(INDEX('Opinion Statement (Inst)'!$A:$A,Accounting!AM$1)="","",INDEX('Opinion Statement (Inst)'!$A:$A,Accounting!AM$1))</f>
      </c>
      <c r="AN5" s="739" t="str">
        <f>IF(INDEX('Opinion Statement (Inst)'!$A:$A,Accounting!AN$1)="","",INDEX('Opinion Statement (Inst)'!$A:$A,Accounting!AN$1))</f>
        <v>EU Regulation on M&amp;R met:</v>
      </c>
      <c r="AO5" s="739">
        <f>IF(INDEX('Opinion Statement (Inst)'!$A:$A,Accounting!AO$1)="","",INDEX('Opinion Statement (Inst)'!$A:$A,Accounting!AO$1))</f>
      </c>
      <c r="AP5" s="739" t="str">
        <f>IF(INDEX('Opinion Statement (Inst)'!$A:$A,Accounting!AP$1)="","",INDEX('Opinion Statement (Inst)'!$A:$A,Accounting!AP$1))</f>
        <v>Data verified in detail and back to source: 
(EU ETS AVR Article 14 &amp; Article 16(2)(g))</v>
      </c>
      <c r="AQ5" s="739"/>
      <c r="AR5" s="739"/>
      <c r="AS5" s="735" t="str">
        <f>IF(INDEX('Opinion Statement (Inst)'!$A:$A,Accounting!AS$1)="","",INDEX('Opinion Statement (Inst)'!$A:$A,Accounting!AS$1))</f>
        <v>Control activities are documented, implemented, maintained and effective to mitigate the inherent risks:
(EU ETS AVR Article 14(b))</v>
      </c>
      <c r="AT5" s="736"/>
      <c r="AU5" s="735" t="str">
        <f>IF(INDEX('Opinion Statement (Inst)'!$A:$A,Accounting!AU$1)="","",INDEX('Opinion Statement (Inst)'!$A:$A,Accounting!AU$1))</f>
        <v>Procedures listed in monitoring plan are documented, implemented, maintained and effective to mitigate the inherent risks and control risks:
(EU ETS AVR Article 14(c))</v>
      </c>
      <c r="AV5" s="736"/>
      <c r="AW5" s="735" t="str">
        <f>IF(INDEX('Opinion Statement (Inst)'!$A:$A,Accounting!AW$1)="","",INDEX('Opinion Statement (Inst)'!$A:$A,Accounting!AW$1))</f>
        <v>Data verification:
(EU ETS AVR Article 16)</v>
      </c>
      <c r="AX5" s="736">
        <f>IF(INDEX('Opinion Statement (Inst)'!$A:$A,Accounting!AX$1)="","",INDEX('Opinion Statement (Inst)'!$A:$A,Accounting!AX$1))</f>
      </c>
      <c r="AY5" s="735" t="str">
        <f>IF(INDEX('Opinion Statement (Inst)'!$A:$A,Accounting!AY$1)="","",INDEX('Opinion Statement (Inst)'!$A:$A,Accounting!AY$1))</f>
        <v>Correct application of monitoring methodology:
(EU ETS AVR Article 17)</v>
      </c>
      <c r="AZ5" s="736">
        <f>IF(INDEX('Opinion Statement (Inst)'!$A:$A,Accounting!AZ$1)="","",INDEX('Opinion Statement (Inst)'!$A:$A,Accounting!AZ$1))</f>
      </c>
      <c r="BA5" s="735" t="str">
        <f>Translations!$B$131</f>
        <v>Article 17(4): Reporting of planned or actual changes:</v>
      </c>
      <c r="BB5" s="736" t="str">
        <f>IF(INDEX('Opinion Statement (Inst)'!$A:$A,Accounting!BB$1)="","",INDEX('Opinion Statement (Inst)'!$A:$A,Accounting!BB$1))</f>
        <v>OPERATOR DETAILS</v>
      </c>
      <c r="BC5" s="735" t="str">
        <f>IF(INDEX('Opinion Statement (Inst)'!$A:$A,Accounting!BC$1)="","",INDEX('Opinion Statement (Inst)'!$A:$A,Accounting!BC$1))</f>
        <v>Verification of methods applied for missing data:
(EU ETS AVR Article 18)</v>
      </c>
      <c r="BD5" s="736">
        <f>IF(INDEX('Opinion Statement (Inst)'!$A:$A,Accounting!BD$1)="","",INDEX('Opinion Statement (Inst)'!$A:$A,Accounting!BD$1))</f>
      </c>
      <c r="BE5" s="735" t="str">
        <f>IF(INDEX('Opinion Statement (Inst)'!$A:$A,Accounting!BE$1)="","",INDEX('Opinion Statement (Inst)'!$A:$A,Accounting!BE$1))</f>
        <v>Uncertainty assessment:
(EU ETS AVR Article 19)</v>
      </c>
      <c r="BF5" s="736">
        <f>IF(INDEX('Opinion Statement (Inst)'!$A:$A,Accounting!BF$1)="","",INDEX('Opinion Statement (Inst)'!$A:$A,Accounting!BF$1))</f>
      </c>
      <c r="BG5" s="735" t="str">
        <f>IF(INDEX('Opinion Statement (Inst)'!$A:$A,Accounting!BG$1)="","",INDEX('Opinion Statement (Inst)'!$A:$A,Accounting!BG$1))</f>
        <v>Competent Authority (Annex 2) guidance on M&amp;R met:</v>
      </c>
      <c r="BH5" s="736">
        <f>IF(INDEX('Opinion Statement (Inst)'!$A:$A,Accounting!BH$1)="","",INDEX('Opinion Statement (Inst)'!$A:$A,Accounting!BH$1))</f>
      </c>
      <c r="BI5" s="746"/>
      <c r="BJ5" s="746"/>
      <c r="BK5" s="746"/>
      <c r="BL5" s="746"/>
      <c r="BM5" s="737" t="str">
        <f>IF(INDEX('Opinion Statement (Inst)'!$A:$A,Accounting!BM$1)="","",INDEX('Opinion Statement (Inst)'!$A:$A,Accounting!BM$1))</f>
        <v>Previous year Non-Conformity(ies) corrected:</v>
      </c>
      <c r="BN5" s="737" t="str">
        <f>IF(INDEX('Opinion Statement (Inst)'!$A:$A,Accounting!BN$1)="","",INDEX('Opinion Statement (Inst)'!$A:$A,Accounting!BN$1))</f>
        <v>Changes etc. identified and not reported to the Competent Authority/included in updated MP:</v>
      </c>
      <c r="BO5" s="739" t="str">
        <f>IF(INDEX('Opinion Statement (Inst)'!$A:$A,Accounting!BO$1)="","",INDEX('Opinion Statement (Inst)'!$A:$A,Accounting!BO$1))</f>
        <v>Accuracy:</v>
      </c>
      <c r="BP5" s="739"/>
      <c r="BQ5" s="739" t="str">
        <f>IF(INDEX('Opinion Statement (Inst)'!$A:$A,Accounting!BQ$1)="","",INDEX('Opinion Statement (Inst)'!$A:$A,Accounting!BQ$1))</f>
        <v>Completeness:</v>
      </c>
      <c r="BR5" s="739">
        <f>IF(INDEX('Opinion Statement (Inst)'!$A:$A,Accounting!BR$1)="","",INDEX('Opinion Statement (Inst)'!$A:$A,Accounting!BR$1))</f>
      </c>
      <c r="BS5" s="739" t="str">
        <f>IF(INDEX('Opinion Statement (Inst)'!$A:$A,Accounting!BS$1)="","",INDEX('Opinion Statement (Inst)'!$A:$A,Accounting!BS$1))</f>
        <v>Consistency:</v>
      </c>
      <c r="BT5" s="739">
        <f>IF(INDEX('Opinion Statement (Inst)'!$A:$A,Accounting!BT$1)="","",INDEX('Opinion Statement (Inst)'!$A:$A,Accounting!BT$1))</f>
      </c>
      <c r="BU5" s="739" t="str">
        <f>IF(INDEX('Opinion Statement (Inst)'!$A:$A,Accounting!BU$1)="","",INDEX('Opinion Statement (Inst)'!$A:$A,Accounting!BU$1))</f>
        <v>Comparability over time:</v>
      </c>
      <c r="BV5" s="739">
        <f>IF(INDEX('Opinion Statement (Inst)'!$A:$A,Accounting!BV$1)="","",INDEX('Opinion Statement (Inst)'!$A:$A,Accounting!BV$1))</f>
      </c>
      <c r="BW5" s="739" t="str">
        <f>IF(INDEX('Opinion Statement (Inst)'!$A:$A,Accounting!BW$1)="","",INDEX('Opinion Statement (Inst)'!$A:$A,Accounting!BW$1))</f>
        <v>Transparency:</v>
      </c>
      <c r="BX5" s="739">
        <f>IF(INDEX('Opinion Statement (Inst)'!$A:$A,Accounting!BX$1)="","",INDEX('Opinion Statement (Inst)'!$A:$A,Accounting!BX$1))</f>
      </c>
      <c r="BY5" s="739" t="str">
        <f>IF(INDEX('Opinion Statement (Inst)'!$A:$A,Accounting!BY$1)="","",INDEX('Opinion Statement (Inst)'!$A:$A,Accounting!BY$1))</f>
        <v>Integrity of methodology:</v>
      </c>
      <c r="BZ5" s="739"/>
      <c r="CA5" s="737" t="str">
        <f>IF(INDEX('Opinion Statement (Inst)'!$A:$A,Accounting!CA$1)="","",INDEX('Opinion Statement (Inst)'!$A:$A,Accounting!CA$1))</f>
        <v>Continuous improvement:</v>
      </c>
      <c r="CB5" s="737" t="str">
        <f>IF(INDEX('Opinion Statement (Inst)'!$A:$A,Accounting!CB$1)="","",INDEX('Opinion Statement (Inst)'!$A:$A,Accounting!CB$1))</f>
        <v>OPINION - verified as satisfactory: </v>
      </c>
      <c r="CC5" s="737" t="str">
        <f>IF(INDEX('Opinion Statement (Inst)'!$A:$A,Accounting!CC$1)="","",INDEX('Opinion Statement (Inst)'!$A:$A,Accounting!CC$1))</f>
        <v>OPINION - verified with comments: </v>
      </c>
      <c r="CD5" s="739" t="str">
        <f>IF(INDEX('Opinion Statement (Inst)'!$A:$A,Accounting!CD$1)="","",INDEX('Opinion Statement (Inst)'!$A:$A,Accounting!CD$1))</f>
        <v>Comments which qualify the opinion:</v>
      </c>
      <c r="CE5" s="739"/>
      <c r="CF5" s="739"/>
      <c r="CG5" s="739"/>
      <c r="CH5" s="739"/>
      <c r="CI5" s="739"/>
      <c r="CJ5" s="739"/>
      <c r="CK5" s="739"/>
      <c r="CL5" s="739"/>
      <c r="CM5" s="739"/>
      <c r="CN5" s="740" t="str">
        <f>IF(INDEX('Opinion Statement (Inst)'!$A:$A,Accounting!CN$1)="","",INDEX('Opinion Statement (Inst)'!$A:$A,Accounting!CN$1))</f>
        <v>OPINION - not verified: </v>
      </c>
      <c r="CO5" s="741"/>
      <c r="CP5" s="741"/>
      <c r="CQ5" s="741"/>
      <c r="CR5" s="741"/>
      <c r="CS5" s="742"/>
      <c r="CT5" s="737" t="str">
        <f>IF(INDEX('Opinion Statement (Inst)'!$A:$A,Accounting!CT$1)="","",INDEX('Opinion Statement (Inst)'!$A:$A,Accounting!CT$1))</f>
        <v>Lead EU ETS Auditor:</v>
      </c>
      <c r="CU5" s="737" t="str">
        <f>IF(INDEX('Opinion Statement (Inst)'!$A:$A,Accounting!CU$1)="","",INDEX('Opinion Statement (Inst)'!$A:$A,Accounting!CU$1))</f>
        <v>EU ETS Auditor(s):</v>
      </c>
      <c r="CV5" s="737" t="str">
        <f>IF(INDEX('Opinion Statement (Inst)'!$A:$A,Accounting!CV$1)="","",INDEX('Opinion Statement (Inst)'!$A:$A,Accounting!CV$1))</f>
        <v>Technical Expert(s) (EU ETS Auditor):</v>
      </c>
      <c r="CW5" s="737" t="str">
        <f>IF(INDEX('Opinion Statement (Inst)'!$A:$A,Accounting!CW$1)="","",INDEX('Opinion Statement (Inst)'!$A:$A,Accounting!CW$1))</f>
        <v>Independent Reviewer:</v>
      </c>
      <c r="CX5" s="737" t="str">
        <f>IF(INDEX('Opinion Statement (Inst)'!$A:$A,Accounting!CX$1)="","",INDEX('Opinion Statement (Inst)'!$A:$A,Accounting!CX$1))</f>
        <v>Technical Expert(s) (Independent Review):</v>
      </c>
      <c r="CY5" s="737" t="str">
        <f>IF(INDEX('Opinion Statement (Inst)'!$A:$A,Accounting!CY$1)="","",INDEX('Opinion Statement (Inst)'!$A:$A,Accounting!CY$1))</f>
        <v>Signed on behalf of :</v>
      </c>
      <c r="CZ5" s="737" t="str">
        <f>IF(INDEX('Opinion Statement (Inst)'!$A:$A,Accounting!CZ$1)="","",INDEX('Opinion Statement (Inst)'!$A:$A,Accounting!CZ$1))</f>
        <v>Name of authorised signatory:</v>
      </c>
      <c r="DA5" s="737" t="str">
        <f>IF(INDEX('Opinion Statement (Inst)'!$A:$A,Accounting!DA$1)="","",INDEX('Opinion Statement (Inst)'!$A:$A,Accounting!DA$1))</f>
        <v>Date of Opinion:</v>
      </c>
      <c r="DB5" s="737" t="str">
        <f>IF(INDEX('Opinion Statement (Inst)'!$A:$A,Accounting!DB$1)="","",INDEX('Opinion Statement (Inst)'!$A:$A,Accounting!DB$1))</f>
        <v>Name of verifier:</v>
      </c>
      <c r="DC5" s="737" t="str">
        <f>IF(INDEX('Opinion Statement (Inst)'!$A:$A,Accounting!DC$1)="","",INDEX('Opinion Statement (Inst)'!$A:$A,Accounting!DC$1))</f>
        <v>Contact Address:</v>
      </c>
      <c r="DD5" s="737" t="str">
        <f>IF(INDEX('Opinion Statement (Inst)'!$A:$A,Accounting!DD$1)="","",INDEX('Opinion Statement (Inst)'!$A:$A,Accounting!DD$1))</f>
        <v>Date of verification contract:</v>
      </c>
      <c r="DE5" s="737" t="str">
        <f>IF(INDEX('Opinion Statement (Inst)'!$A:$A,Accounting!DE$1)="","",INDEX('Opinion Statement (Inst)'!$A:$A,Accounting!DE$1))</f>
        <v>Is the verifier accredited or a certified natural person?</v>
      </c>
      <c r="DF5" s="737" t="str">
        <f>IF(INDEX('Opinion Statement (Inst)'!$A:$A,Accounting!DF$1)="","",INDEX('Opinion Statement (Inst)'!$A:$A,Accounting!DF$1))</f>
        <v>Name of National AB or authority certifying the verifier:</v>
      </c>
      <c r="DG5" s="737" t="str">
        <f>IF(INDEX('Opinion Statement (Inst)'!$A:$A,Accounting!DG$1)="","",INDEX('Opinion Statement (Inst)'!$A:$A,Accounting!DG$1))</f>
        <v>Accreditation/ Certification number: </v>
      </c>
      <c r="DI5" s="739" t="str">
        <f>'Annex 1 - Findings'!$C$70</f>
        <v>Was a data gap method required?</v>
      </c>
      <c r="DJ5" s="739"/>
      <c r="DK5" s="739"/>
      <c r="DL5" s="739"/>
      <c r="DM5" s="739"/>
      <c r="DN5" s="746" t="str">
        <f>Translations!$B$520</f>
        <v>Scheme:</v>
      </c>
      <c r="DP5" s="739" t="str">
        <f>'Annex 1 - Findings'!$C$78</f>
        <v>Was a data gap method required?</v>
      </c>
      <c r="DQ5" s="739"/>
      <c r="DR5" s="739"/>
      <c r="DS5" s="739"/>
      <c r="DT5" s="739"/>
      <c r="DU5" s="746" t="str">
        <f>Translations!$B$520</f>
        <v>Scheme:</v>
      </c>
      <c r="DW5" s="746" t="str">
        <f>IF(INDEX('Opinion Statement (Inst)'!$A:$A,Accounting!DW$1)="","",INDEX('Opinion Statement (Inst)'!$A:$A,Accounting!DW$1))</f>
        <v>AVR Article 34a: Justification for conducting a virtual site visit </v>
      </c>
    </row>
    <row r="6" spans="2:127" ht="12.75" customHeight="1">
      <c r="B6" s="739"/>
      <c r="C6" s="739"/>
      <c r="D6" s="739"/>
      <c r="E6" s="739"/>
      <c r="F6" s="738"/>
      <c r="G6" s="738"/>
      <c r="H6" s="738"/>
      <c r="I6" s="738"/>
      <c r="J6" s="738"/>
      <c r="K6" s="738"/>
      <c r="L6" s="738"/>
      <c r="M6" s="738"/>
      <c r="N6" s="738"/>
      <c r="O6" s="738"/>
      <c r="P6" s="738"/>
      <c r="Q6" s="248" t="s">
        <v>520</v>
      </c>
      <c r="R6" s="249" t="str">
        <f>'Annex 1 - Findings'!$D$19</f>
        <v>Material?</v>
      </c>
      <c r="S6" s="248" t="s">
        <v>520</v>
      </c>
      <c r="T6" s="249" t="str">
        <f>'Annex 1 - Findings'!$D$19</f>
        <v>Material?</v>
      </c>
      <c r="U6" s="248" t="s">
        <v>520</v>
      </c>
      <c r="V6" s="249" t="str">
        <f>'Annex 1 - Findings'!$D$31</f>
        <v>Material?</v>
      </c>
      <c r="W6" s="248" t="s">
        <v>520</v>
      </c>
      <c r="X6" s="248" t="s">
        <v>520</v>
      </c>
      <c r="Y6" s="250" t="str">
        <f>Translations!$B$535</f>
        <v>&lt; Free text &gt;. See Article 23 of AVR</v>
      </c>
      <c r="Z6" s="249"/>
      <c r="AA6" s="738"/>
      <c r="AB6" s="738"/>
      <c r="AC6" s="738"/>
      <c r="AD6" s="738"/>
      <c r="AE6" s="738"/>
      <c r="AF6" s="738"/>
      <c r="AG6" s="738"/>
      <c r="AH6" s="738"/>
      <c r="AI6" s="738"/>
      <c r="AJ6" s="251"/>
      <c r="AK6" s="251" t="str">
        <f>Translations!$B$117</f>
        <v>If no, because.......</v>
      </c>
      <c r="AL6" s="251"/>
      <c r="AM6" s="251" t="str">
        <f>Translations!$B$117</f>
        <v>If no, because.......</v>
      </c>
      <c r="AN6" s="251"/>
      <c r="AO6" s="251" t="str">
        <f>Translations!$B$117</f>
        <v>If no, because.......</v>
      </c>
      <c r="AP6" s="251"/>
      <c r="AQ6" s="251" t="str">
        <f>Translations!$B$117</f>
        <v>If no, because.......</v>
      </c>
      <c r="AR6" s="251" t="str">
        <f>Translations!$B$424</f>
        <v>If yes, was this part of site verification….</v>
      </c>
      <c r="AS6" s="251"/>
      <c r="AT6" s="251" t="str">
        <f>Translations!$B$117</f>
        <v>If no, because.......</v>
      </c>
      <c r="AU6" s="251"/>
      <c r="AV6" s="251" t="str">
        <f>Translations!$B$117</f>
        <v>If no, because.......</v>
      </c>
      <c r="AW6" s="251"/>
      <c r="AX6" s="251" t="str">
        <f>Translations!$B$117</f>
        <v>If no, because.......</v>
      </c>
      <c r="AY6" s="251"/>
      <c r="AZ6" s="251" t="str">
        <f>Translations!$B$117</f>
        <v>If no, because.......</v>
      </c>
      <c r="BA6" s="251" t="s">
        <v>1304</v>
      </c>
      <c r="BB6" s="251" t="s">
        <v>1304</v>
      </c>
      <c r="BC6" s="251"/>
      <c r="BD6" s="251" t="str">
        <f>Translations!$B$117</f>
        <v>If no, because.......</v>
      </c>
      <c r="BE6" s="251"/>
      <c r="BF6" s="251" t="str">
        <f>Translations!$B$117</f>
        <v>If no, because.......</v>
      </c>
      <c r="BG6" s="251"/>
      <c r="BH6" s="251" t="str">
        <f>Translations!$B$117</f>
        <v>If no, because.......</v>
      </c>
      <c r="BI6" s="747"/>
      <c r="BJ6" s="747"/>
      <c r="BK6" s="747"/>
      <c r="BL6" s="747"/>
      <c r="BM6" s="738"/>
      <c r="BN6" s="738"/>
      <c r="BO6" s="251"/>
      <c r="BP6" s="251" t="str">
        <f>Translations!$B$117</f>
        <v>If no, because.......</v>
      </c>
      <c r="BQ6" s="251"/>
      <c r="BR6" s="251" t="str">
        <f>Translations!$B$117</f>
        <v>If no, because.......</v>
      </c>
      <c r="BS6" s="251"/>
      <c r="BT6" s="251" t="str">
        <f>Translations!$B$117</f>
        <v>If no, because.......</v>
      </c>
      <c r="BU6" s="251"/>
      <c r="BV6" s="251" t="str">
        <f>Translations!$B$117</f>
        <v>If no, because.......</v>
      </c>
      <c r="BW6" s="251"/>
      <c r="BX6" s="251" t="str">
        <f>Translations!$B$117</f>
        <v>If no, because.......</v>
      </c>
      <c r="BY6" s="251"/>
      <c r="BZ6" s="251" t="str">
        <f>Translations!$B$117</f>
        <v>If no, because.......</v>
      </c>
      <c r="CA6" s="738"/>
      <c r="CB6" s="738"/>
      <c r="CC6" s="738"/>
      <c r="CD6" s="251" t="s">
        <v>422</v>
      </c>
      <c r="CE6" s="251" t="s">
        <v>423</v>
      </c>
      <c r="CF6" s="251" t="s">
        <v>424</v>
      </c>
      <c r="CG6" s="251" t="s">
        <v>513</v>
      </c>
      <c r="CH6" s="251" t="s">
        <v>514</v>
      </c>
      <c r="CI6" s="251" t="s">
        <v>515</v>
      </c>
      <c r="CJ6" s="251" t="s">
        <v>516</v>
      </c>
      <c r="CK6" s="251" t="s">
        <v>517</v>
      </c>
      <c r="CL6" s="251" t="s">
        <v>518</v>
      </c>
      <c r="CM6" s="251" t="s">
        <v>519</v>
      </c>
      <c r="CN6" s="743"/>
      <c r="CO6" s="744"/>
      <c r="CP6" s="744"/>
      <c r="CQ6" s="744"/>
      <c r="CR6" s="744"/>
      <c r="CS6" s="745"/>
      <c r="CT6" s="738"/>
      <c r="CU6" s="738"/>
      <c r="CV6" s="738"/>
      <c r="CW6" s="738"/>
      <c r="CX6" s="738"/>
      <c r="CY6" s="738"/>
      <c r="CZ6" s="738"/>
      <c r="DA6" s="738"/>
      <c r="DB6" s="738"/>
      <c r="DC6" s="738"/>
      <c r="DD6" s="738"/>
      <c r="DE6" s="738"/>
      <c r="DF6" s="738"/>
      <c r="DG6" s="738"/>
      <c r="DI6" s="251"/>
      <c r="DJ6" s="176" t="str">
        <f>'Annex 1 - Findings'!$C$71</f>
        <v>If Yes, was this approved by the competent authority before completion of the verification?</v>
      </c>
      <c r="DK6" s="176" t="str">
        <f>'Annex 1 - Findings'!$C$72</f>
        <v>If Yes, did the number of flights with data gaps exceed 5% of the annual reported flights?</v>
      </c>
      <c r="DL6" s="177" t="str">
        <f>'Annex 1 - Findings'!$C$74</f>
        <v>- was the method used conservative (If No, please provide more details)</v>
      </c>
      <c r="DM6" s="177" t="str">
        <f>'Annex 1 - Findings'!$C$75</f>
        <v>- did the method lead to a material misstatement (If Yes, please provide more details)</v>
      </c>
      <c r="DN6" s="747"/>
      <c r="DP6" s="251"/>
      <c r="DQ6" s="176" t="str">
        <f>'Annex 1 - Findings'!$C$79</f>
        <v>If Yes, was this approved by the competent authority before completion of the verification?</v>
      </c>
      <c r="DR6" s="176" t="str">
        <f>'Annex 1 - Findings'!$C$80</f>
        <v>If Yes, did the number of flights with data gaps exceed 5% of the annual reported flights?</v>
      </c>
      <c r="DS6" s="177" t="str">
        <f>'Annex 1 - Findings'!$C$82</f>
        <v>- was the method used conservative (If No, please provide more details)</v>
      </c>
      <c r="DT6" s="177" t="str">
        <f>'Annex 1 - Findings'!$C$83</f>
        <v>- did the method lead to a material misstatement (If Yes, please provide more details)</v>
      </c>
      <c r="DU6" s="747"/>
      <c r="DW6" s="747"/>
    </row>
    <row r="7" spans="2:127" s="259" customFormat="1" ht="12.75">
      <c r="B7" s="252">
        <f>IF(INDEX('Opinion Statement (Inst)'!$B:$B,Accounting!B$1)="","",INDEX('Opinion Statement (Inst)'!$B:$B,Accounting!B$1))</f>
      </c>
      <c r="C7" s="252">
        <f>IF(INDEX('Opinion Statement (Inst)'!$B:$B,Accounting!C$1)="","",INDEX('Opinion Statement (Inst)'!$B:$B,Accounting!C$1))</f>
      </c>
      <c r="D7" s="252">
        <f>IF(INDEX('Opinion Statement (Inst)'!$B:$B,Accounting!D$1)="","",INDEX('Opinion Statement (Inst)'!$B:$B,Accounting!D$1))</f>
      </c>
      <c r="E7" s="252">
        <f>IF(INDEX('Opinion Statement (Inst)'!$B:$B,Accounting!E$1)="","",INDEX('Opinion Statement (Inst)'!$B:$B,Accounting!E$1))</f>
      </c>
      <c r="F7" s="252">
        <f>IF(INDEX('Opinion Statement (Inst)'!$B:$B,Accounting!F$1)="","",INDEX('Opinion Statement (Inst)'!$B:$B,Accounting!F$1))</f>
      </c>
      <c r="G7" s="252">
        <f>IF(INDEX('Opinion Statement (Inst)'!$B:$B,Accounting!G$1)="","",INDEX('Opinion Statement (Inst)'!$B:$B,Accounting!G$1))</f>
      </c>
      <c r="H7" s="253">
        <f>IF(INDEX('Opinion Statement (Inst)'!$B:$B,Accounting!H$1)="","",INDEX('Opinion Statement (Inst)'!$B:$B,Accounting!H$1))</f>
      </c>
      <c r="I7" s="252">
        <f>IF(INDEX('Opinion Statement (Inst)'!$B:$B,Accounting!I$1)="","",INDEX('Opinion Statement (Inst)'!$B:$B,Accounting!I$1))</f>
      </c>
      <c r="J7" s="252">
        <f>IF(INDEX('Opinion Statement (Inst)'!$B:$B,Accounting!J$1)="","",INDEX('Opinion Statement (Inst)'!$B:$B,Accounting!J$1))</f>
      </c>
      <c r="K7" s="253">
        <f>IF(INDEX('Opinion Statement (Inst)'!$B:$B,Accounting!K$1)="","",INDEX('Opinion Statement (Inst)'!$B:$B,Accounting!K$1))</f>
      </c>
      <c r="L7" s="252">
        <f>IF(INDEX('Opinion Statement (Inst)'!$B:$B,Accounting!L$1)="","",INDEX('Opinion Statement (Inst)'!$B:$B,Accounting!L$1))</f>
      </c>
      <c r="M7" s="252">
        <f>IF(INDEX('Opinion Statement (Inst)'!$B:$B,Accounting!M$1)="","",INDEX('Opinion Statement (Inst)'!$B:$B,Accounting!M$1))</f>
      </c>
      <c r="N7" s="252">
        <f>IF(INDEX('Opinion Statement (Inst)'!$B:$B,Accounting!N$1)="","",INDEX('Opinion Statement (Inst)'!$B:$B,Accounting!N$1))</f>
        <v>0</v>
      </c>
      <c r="O7" s="252">
        <f>IF(INDEX('Opinion Statement (Inst)'!$B:$B,Accounting!O$1)="","",INDEX('Opinion Statement (Inst)'!$B:$B,Accounting!O$1))</f>
      </c>
      <c r="P7" s="252">
        <f>IF(INDEX('Opinion Statement (Inst)'!$B:$B,Accounting!P$1)="","",INDEX('Opinion Statement (Inst)'!$B:$B,Accounting!P$1))</f>
      </c>
      <c r="Q7" s="254">
        <f>COUNTA($G$17:$G$26)-COUNTIF($G$17:$G$26,"")</f>
        <v>0</v>
      </c>
      <c r="R7" s="255">
        <f>COUNTIF($H$17:$H$26,Yes)</f>
        <v>0</v>
      </c>
      <c r="S7" s="254">
        <f>COUNTA($J$17:$J$26)-COUNTIF($J$17:$J$26,"")</f>
        <v>0</v>
      </c>
      <c r="T7" s="255">
        <f>COUNTIF($K$17:$K$26,Yes)</f>
        <v>0</v>
      </c>
      <c r="U7" s="254">
        <f>COUNTA($M$17:$M$26)-COUNTIF($M$17:$M$26,"")</f>
        <v>0</v>
      </c>
      <c r="V7" s="255">
        <f>COUNTIF($N$17:$N$26,Yes)</f>
        <v>0</v>
      </c>
      <c r="W7" s="254">
        <f>COUNTA($P$17:$P$26)-COUNTIF($P$17:$P$26,"")</f>
        <v>0</v>
      </c>
      <c r="X7" s="254">
        <f>COUNTA($R$17:$R$26)-COUNTIF($R$17:$R$26,"")</f>
        <v>0</v>
      </c>
      <c r="Y7" s="175">
        <f>IF('Annex 2 - basis of work (Inst)'!$B$20="","",'Annex 2 - basis of work (Inst)'!$B$20)</f>
      </c>
      <c r="Z7" s="183">
        <f>IF('Annex 2 - basis of work (Inst)'!$B$21="","",'Annex 2 - basis of work (Inst)'!$B$21)</f>
      </c>
      <c r="AA7" s="252">
        <f>IF(INDEX('Opinion Statement (Inst)'!$B:$B,Accounting!AA$1)="","",INDEX('Opinion Statement (Inst)'!$B:$B,Accounting!AA$1))</f>
      </c>
      <c r="AB7" s="252">
        <f>IF(INDEX('Opinion Statement (Inst)'!$B:$B,Accounting!AB$1)="","",INDEX('Opinion Statement (Inst)'!$B:$B,Accounting!AB$1))</f>
      </c>
      <c r="AC7" s="252">
        <f>IF(INDEX('Opinion Statement (Inst)'!$B:$B,Accounting!AC$1)="","",INDEX('Opinion Statement (Inst)'!$B:$B,Accounting!AC$1))</f>
      </c>
      <c r="AD7" s="252">
        <f>IF(INDEX('Opinion Statement (Inst)'!$B:$B,Accounting!AD$1)="","",INDEX('Opinion Statement (Inst)'!$B:$B,Accounting!AD$1))</f>
      </c>
      <c r="AE7" s="252">
        <f>IF(INDEX('Opinion Statement (Inst)'!$B:$B,Accounting!AE$1)="","",INDEX('Opinion Statement (Inst)'!$B:$B,Accounting!AE$1))</f>
      </c>
      <c r="AF7" s="252">
        <f>IF(INDEX('Opinion Statement (Inst)'!$B:$B,Accounting!AF$1)="","",INDEX('Opinion Statement (Inst)'!$B:$B,Accounting!AF$1))</f>
      </c>
      <c r="AG7" s="252">
        <f>IF(INDEX('Opinion Statement (Inst)'!$B:$B,Accounting!AG$1)="","",INDEX('Opinion Statement (Inst)'!$B:$B,Accounting!AG$1))</f>
      </c>
      <c r="AH7" s="252">
        <f>IF(INDEX('Opinion Statement (Inst)'!$B:$B,Accounting!AH$1)="","",INDEX('Opinion Statement (Inst)'!$B:$B,Accounting!AH$1))</f>
      </c>
      <c r="AI7" s="256">
        <f>IF(INDEX('Opinion Statement (Inst)'!$B:$B,Accounting!AI$1)="","",INDEX('Opinion Statement (Inst)'!$B:$B,Accounting!AI$1))</f>
      </c>
      <c r="AJ7" s="252">
        <f>IF(INDEX('Opinion Statement (Inst)'!$B:$B,Accounting!AJ$1)="","",INDEX('Opinion Statement (Inst)'!$B:$B,Accounting!AJ$1))</f>
      </c>
      <c r="AK7" s="252" t="str">
        <f>IF(INDEX('Opinion Statement (Inst)'!$B:$B,Accounting!AK$1)="","",INDEX('Opinion Statement (Inst)'!$B:$B,Accounting!AK$1))</f>
        <v>If no, because.......</v>
      </c>
      <c r="AL7" s="257">
        <f>IF(INDEX('Opinion Statement (Inst)'!$B:$B,Accounting!AL$1)="","",INDEX('Opinion Statement (Inst)'!$B:$B,Accounting!AL$1))</f>
      </c>
      <c r="AM7" s="252" t="str">
        <f>IF(INDEX('Opinion Statement (Inst)'!$B:$B,Accounting!AM$1)="","",INDEX('Opinion Statement (Inst)'!$B:$B,Accounting!AM$1))</f>
        <v>If no, because.......</v>
      </c>
      <c r="AN7" s="252">
        <f>IF(INDEX('Opinion Statement (Inst)'!$B:$B,Accounting!AN$1)="","",INDEX('Opinion Statement (Inst)'!$B:$B,Accounting!AN$1))</f>
      </c>
      <c r="AO7" s="252" t="str">
        <f>IF(INDEX('Opinion Statement (Inst)'!$B:$B,Accounting!AO$1)="","",INDEX('Opinion Statement (Inst)'!$B:$B,Accounting!AO$1))</f>
        <v>If no, because.......</v>
      </c>
      <c r="AP7" s="252">
        <f>IF(INDEX('Opinion Statement (Inst)'!$B:$B,Accounting!AP$1)="","",INDEX('Opinion Statement (Inst)'!$B:$B,Accounting!AP$1))</f>
      </c>
      <c r="AQ7" s="252" t="str">
        <f>IF(INDEX('Opinion Statement (Inst)'!$B:$B,Accounting!AQ$1)="","",INDEX('Opinion Statement (Inst)'!$B:$B,Accounting!AQ$1))</f>
        <v>If no, because.......</v>
      </c>
      <c r="AR7" s="252" t="str">
        <f>IF(INDEX('Opinion Statement (Inst)'!$B:$B,Accounting!AR$1)="","",INDEX('Opinion Statement (Inst)'!$B:$B,Accounting!AR$1))</f>
        <v>If yes, was this part of site verification….</v>
      </c>
      <c r="AS7" s="252">
        <f>IF(INDEX('Opinion Statement (Inst)'!$B:$B,Accounting!AS$1)="","",INDEX('Opinion Statement (Inst)'!$B:$B,Accounting!AS$1))</f>
      </c>
      <c r="AT7" s="252" t="str">
        <f>IF(INDEX('Opinion Statement (Inst)'!$B:$B,Accounting!AT$1)="","",INDEX('Opinion Statement (Inst)'!$B:$B,Accounting!AT$1))</f>
        <v>If no, because.......</v>
      </c>
      <c r="AU7" s="252">
        <f>IF(INDEX('Opinion Statement (Inst)'!$B:$B,Accounting!AU$1)="","",INDEX('Opinion Statement (Inst)'!$B:$B,Accounting!AU$1))</f>
      </c>
      <c r="AV7" s="252" t="str">
        <f>IF(INDEX('Opinion Statement (Inst)'!$B:$B,Accounting!AV$1)="","",INDEX('Opinion Statement (Inst)'!$B:$B,Accounting!AV$1))</f>
        <v>If no, because.......</v>
      </c>
      <c r="AW7" s="252">
        <f>IF(INDEX('Opinion Statement (Inst)'!$B:$B,Accounting!AW$1)="","",INDEX('Opinion Statement (Inst)'!$B:$B,Accounting!AW$1))</f>
      </c>
      <c r="AX7" s="252" t="str">
        <f>IF(INDEX('Opinion Statement (Inst)'!$B:$B,Accounting!AX$1)="","",INDEX('Opinion Statement (Inst)'!$B:$B,Accounting!AX$1))</f>
        <v>If no, because.......</v>
      </c>
      <c r="AY7" s="252">
        <f>IF(INDEX('Opinion Statement (Inst)'!$B:$B,Accounting!AY$1)="","",INDEX('Opinion Statement (Inst)'!$B:$B,Accounting!AY$1))</f>
      </c>
      <c r="AZ7" s="252" t="str">
        <f>IF(INDEX('Opinion Statement (Inst)'!$B:$B,Accounting!AZ$1)="","",INDEX('Opinion Statement (Inst)'!$B:$B,Accounting!AZ$1))</f>
        <v>If no, because.......</v>
      </c>
      <c r="BA7" s="463"/>
      <c r="BB7" s="463"/>
      <c r="BC7" s="252">
        <f>IF(INDEX('Opinion Statement (Inst)'!$B:$B,Accounting!BC$1)="","",INDEX('Opinion Statement (Inst)'!$B:$B,Accounting!BC$1))</f>
      </c>
      <c r="BD7" s="252" t="str">
        <f>IF(INDEX('Opinion Statement (Inst)'!$B:$B,Accounting!BD$1)="","",INDEX('Opinion Statement (Inst)'!$B:$B,Accounting!BD$1))</f>
        <v>If no, because.......</v>
      </c>
      <c r="BE7" s="252">
        <f>IF(INDEX('Opinion Statement (Inst)'!$B:$B,Accounting!BE$1)="","",INDEX('Opinion Statement (Inst)'!$B:$B,Accounting!BE$1))</f>
      </c>
      <c r="BF7" s="252" t="str">
        <f>IF(INDEX('Opinion Statement (Inst)'!$B:$B,Accounting!BF$1)="","",INDEX('Opinion Statement (Inst)'!$B:$B,Accounting!BF$1))</f>
        <v>If no, because.......</v>
      </c>
      <c r="BG7" s="252">
        <f>IF(INDEX('Opinion Statement (Inst)'!$B:$B,Accounting!BG$1)="","",INDEX('Opinion Statement (Inst)'!$B:$B,Accounting!BG$1))</f>
      </c>
      <c r="BH7" s="252" t="str">
        <f>IF(INDEX('Opinion Statement (Inst)'!$B:$B,Accounting!BH$1)="","",INDEX('Opinion Statement (Inst)'!$B:$B,Accounting!BH$1))</f>
        <v>If no, because.......</v>
      </c>
      <c r="BI7" s="258"/>
      <c r="BJ7" s="258"/>
      <c r="BK7" s="258"/>
      <c r="BL7" s="258"/>
      <c r="BM7" s="252">
        <f>IF(INDEX('Opinion Statement (Inst)'!$B:$B,Accounting!BM$1)="","",INDEX('Opinion Statement (Inst)'!$B:$B,Accounting!BM$1))</f>
      </c>
      <c r="BN7" s="252">
        <f>IF(INDEX('Opinion Statement (Inst)'!$B:$B,Accounting!BN$1)="","",INDEX('Opinion Statement (Inst)'!$B:$B,Accounting!BN$1))</f>
      </c>
      <c r="BO7" s="252">
        <f>IF(INDEX('Opinion Statement (Inst)'!$B:$B,Accounting!BO$1)="","",INDEX('Opinion Statement (Inst)'!$B:$B,Accounting!BO$1))</f>
      </c>
      <c r="BP7" s="252" t="str">
        <f>IF(INDEX('Opinion Statement (Inst)'!$B:$B,Accounting!BP$1)="","",INDEX('Opinion Statement (Inst)'!$B:$B,Accounting!BP$1))</f>
        <v>If no, because.......</v>
      </c>
      <c r="BQ7" s="252">
        <f>IF(INDEX('Opinion Statement (Inst)'!$B:$B,Accounting!BQ$1)="","",INDEX('Opinion Statement (Inst)'!$B:$B,Accounting!BQ$1))</f>
      </c>
      <c r="BR7" s="252" t="str">
        <f>IF(INDEX('Opinion Statement (Inst)'!$B:$B,Accounting!BR$1)="","",INDEX('Opinion Statement (Inst)'!$B:$B,Accounting!BR$1))</f>
        <v>If no, because.......</v>
      </c>
      <c r="BS7" s="252">
        <f>IF(INDEX('Opinion Statement (Inst)'!$B:$B,Accounting!BS$1)="","",INDEX('Opinion Statement (Inst)'!$B:$B,Accounting!BS$1))</f>
      </c>
      <c r="BT7" s="252" t="str">
        <f>IF(INDEX('Opinion Statement (Inst)'!$B:$B,Accounting!BT$1)="","",INDEX('Opinion Statement (Inst)'!$B:$B,Accounting!BT$1))</f>
        <v>If no, because.......</v>
      </c>
      <c r="BU7" s="252">
        <f>IF(INDEX('Opinion Statement (Inst)'!$B:$B,Accounting!BU$1)="","",INDEX('Opinion Statement (Inst)'!$B:$B,Accounting!BU$1))</f>
      </c>
      <c r="BV7" s="252" t="str">
        <f>IF(INDEX('Opinion Statement (Inst)'!$B:$B,Accounting!BV$1)="","",INDEX('Opinion Statement (Inst)'!$B:$B,Accounting!BV$1))</f>
        <v>If no, because.......</v>
      </c>
      <c r="BW7" s="252">
        <f>IF(INDEX('Opinion Statement (Inst)'!$B:$B,Accounting!BW$1)="","",INDEX('Opinion Statement (Inst)'!$B:$B,Accounting!BW$1))</f>
      </c>
      <c r="BX7" s="252" t="str">
        <f>IF(INDEX('Opinion Statement (Inst)'!$B:$B,Accounting!BX$1)="","",INDEX('Opinion Statement (Inst)'!$B:$B,Accounting!BX$1))</f>
        <v>If no, because.......</v>
      </c>
      <c r="BY7" s="252">
        <f>IF(INDEX('Opinion Statement (Inst)'!$B:$B,Accounting!BY$1)="","",INDEX('Opinion Statement (Inst)'!$B:$B,Accounting!BY$1))</f>
      </c>
      <c r="BZ7" s="252" t="str">
        <f>IF(INDEX('Opinion Statement (Inst)'!$B:$B,Accounting!BZ$1)="","",INDEX('Opinion Statement (Inst)'!$B:$B,Accounting!BZ$1))</f>
        <v>If no, because.......</v>
      </c>
      <c r="CA7" s="252">
        <f>IF(INDEX('Opinion Statement (Inst)'!$B:$B,Accounting!CA$1)="","",INDEX('Opinion Statement (Inst)'!$B:$B,Accounting!CA$1))</f>
      </c>
      <c r="CB7" s="252" t="str">
        <f>IF(INDEX('Opinion Statement (Inst)'!$B:$B,Accounting!CB$1)="","",INDEX('Opinion Statement (Inst)'!$B:$B,Accounting!CB$1))</f>
        <v>We have conducted a verification of the greenhouse gas data reported by the above Operator in its Annual Emissions Report as presented above.   On the basis of the verification work undertaken (see Annex 2) these data are fairly stated.</v>
      </c>
      <c r="CC7" s="252" t="str">
        <f>IF(INDEX('Opinion Statement (Inst)'!$B:$B,Accounting!CC$1)="","",INDEX('Opinion Statement (Inst)'!$B:$B,Accounting!CC$1))</f>
        <v>We have conducted a verification of the greenhouse gas data reported by the above Operator in its Annual Emissions Report as presented above.   On the basis of the verification work undertaken (see Annex 2) these data are fairly stated, with the exception of: </v>
      </c>
      <c r="CD7" s="252" t="str">
        <f>IF(INDEX('Opinion Statement (Inst)'!$B:$B,Accounting!CD$1)="","",INDEX('Opinion Statement (Inst)'!$B:$B,Accounting!CD$1))</f>
        <v>1.</v>
      </c>
      <c r="CE7" s="252" t="str">
        <f>IF(INDEX('Opinion Statement (Inst)'!$B:$B,Accounting!CE$1)="","",INDEX('Opinion Statement (Inst)'!$B:$B,Accounting!CE$1))</f>
        <v>2.</v>
      </c>
      <c r="CF7" s="252" t="str">
        <f>IF(INDEX('Opinion Statement (Inst)'!$B:$B,Accounting!CF$1)="","",INDEX('Opinion Statement (Inst)'!$B:$B,Accounting!CF$1))</f>
        <v>3.</v>
      </c>
      <c r="CG7" s="252">
        <f>IF(INDEX('Opinion Statement (Inst)'!$B:$B,Accounting!CG$1)="","",INDEX('Opinion Statement (Inst)'!$B:$B,Accounting!CG$1))</f>
      </c>
      <c r="CH7" s="252">
        <f>IF(INDEX('Opinion Statement (Inst)'!$B:$B,Accounting!CH$1)="","",INDEX('Opinion Statement (Inst)'!$B:$B,Accounting!CH$1))</f>
      </c>
      <c r="CI7" s="252">
        <f>IF(INDEX('Opinion Statement (Inst)'!$B:$B,Accounting!CI$1)="","",INDEX('Opinion Statement (Inst)'!$B:$B,Accounting!CI$1))</f>
      </c>
      <c r="CJ7" s="252">
        <f>IF(INDEX('Opinion Statement (Inst)'!$B:$B,Accounting!CJ$1)="","",INDEX('Opinion Statement (Inst)'!$B:$B,Accounting!CJ$1))</f>
      </c>
      <c r="CK7" s="252">
        <f>IF(INDEX('Opinion Statement (Inst)'!$B:$B,Accounting!CK$1)="","",INDEX('Opinion Statement (Inst)'!$B:$B,Accounting!CK$1))</f>
      </c>
      <c r="CL7" s="252">
        <f>IF(INDEX('Opinion Statement (Inst)'!$B:$B,Accounting!CL$1)="","",INDEX('Opinion Statement (Inst)'!$B:$B,Accounting!CL$1))</f>
      </c>
      <c r="CM7" s="252">
        <f>IF(INDEX('Opinion Statement (Inst)'!$B:$B,Accounting!CM$1)="","",INDEX('Opinion Statement (Inst)'!$B:$B,Accounting!CM$1))</f>
      </c>
      <c r="CN7" s="252" t="str">
        <f>IF(INDEX('Opinion Statement (Inst)'!$B:$B,Accounting!CN$1)="","",INDEX('Opinion Statement (Inst)'!$B:$B,Accounting!CN$1))</f>
        <v>We have conducted a verification of the greenhouse gas data reported by the above Operator in its Annual Emissions Report as presented above.  On the basis of the work undertaken (see Annex 2) these data CANNOT be verified due to - &lt;delete as appropriate&gt;</v>
      </c>
      <c r="CO7" s="252" t="str">
        <f>IF(INDEX('Opinion Statement (Inst)'!$B:$B,Accounting!CO$1)="","",INDEX('Opinion Statement (Inst)'!$B:$B,Accounting!CO$1))</f>
        <v>- uncorrected material misstatement (individual or in aggregate)</v>
      </c>
      <c r="CP7" s="252" t="str">
        <f>IF(INDEX('Opinion Statement (Inst)'!$B:$B,Accounting!CP$1)="","",INDEX('Opinion Statement (Inst)'!$B:$B,Accounting!CP$1))</f>
        <v>- uncorrected material non-conformity (individual or in aggregate)</v>
      </c>
      <c r="CQ7" s="252" t="str">
        <f>IF(INDEX('Opinion Statement (Inst)'!$B:$B,Accounting!CQ$1)="","",INDEX('Opinion Statement (Inst)'!$B:$B,Accounting!CQ$1))</f>
        <v>- limitations in the data or information made available for verification</v>
      </c>
      <c r="CR7" s="252" t="str">
        <f>IF(INDEX('Opinion Statement (Inst)'!$B:$B,Accounting!CR$1)="","",INDEX('Opinion Statement (Inst)'!$B:$B,Accounting!CR$1))</f>
        <v>- limitations of scope due to lack of clarity &amp; or scope of the approved monitoring plan</v>
      </c>
      <c r="CS7" s="252" t="str">
        <f>IF(INDEX('Opinion Statement (Inst)'!$B:$B,Accounting!CS$1)="","",INDEX('Opinion Statement (Inst)'!$B:$B,Accounting!CS$1))</f>
        <v>- the monitoring plan is not approved by the competent authority</v>
      </c>
      <c r="CT7" s="252">
        <f>IF(INDEX('Opinion Statement (Inst)'!$B:$B,Accounting!CT$1)="","",INDEX('Opinion Statement (Inst)'!$B:$B,Accounting!CT$1))</f>
      </c>
      <c r="CU7" s="252">
        <f>IF(INDEX('Opinion Statement (Inst)'!$B:$B,Accounting!CU$1)="","",INDEX('Opinion Statement (Inst)'!$B:$B,Accounting!CU$1))</f>
      </c>
      <c r="CV7" s="252">
        <f>IF(INDEX('Opinion Statement (Inst)'!$B:$B,Accounting!CV$1)="","",INDEX('Opinion Statement (Inst)'!$B:$B,Accounting!CV$1))</f>
      </c>
      <c r="CW7" s="252">
        <f>IF(INDEX('Opinion Statement (Inst)'!$B:$B,Accounting!CW$1)="","",INDEX('Opinion Statement (Inst)'!$B:$B,Accounting!CW$1))</f>
      </c>
      <c r="CX7" s="252">
        <f>IF(INDEX('Opinion Statement (Inst)'!$B:$B,Accounting!CX$1)="","",INDEX('Opinion Statement (Inst)'!$B:$B,Accounting!CX$1))</f>
      </c>
      <c r="CY7" s="252">
        <f>IF(INDEX('Opinion Statement (Inst)'!$B:$B,Accounting!CY$1)="","",INDEX('Opinion Statement (Inst)'!$B:$B,Accounting!CY$1))</f>
      </c>
      <c r="CZ7" s="252">
        <f>IF(INDEX('Opinion Statement (Inst)'!$B:$B,Accounting!CZ$1)="","",INDEX('Opinion Statement (Inst)'!$B:$B,Accounting!CZ$1))</f>
      </c>
      <c r="DA7" s="252">
        <f>IF(INDEX('Opinion Statement (Inst)'!$B:$B,Accounting!DA$1)="","",INDEX('Opinion Statement (Inst)'!$B:$B,Accounting!DA$1))</f>
      </c>
      <c r="DB7" s="252">
        <f>IF(INDEX('Opinion Statement (Inst)'!$B:$B,Accounting!DB$1)="","",INDEX('Opinion Statement (Inst)'!$B:$B,Accounting!DB$1))</f>
      </c>
      <c r="DC7" s="252">
        <f>IF(INDEX('Opinion Statement (Inst)'!$B:$B,Accounting!DC$1)="","",INDEX('Opinion Statement (Inst)'!$B:$B,Accounting!DC$1))</f>
      </c>
      <c r="DD7" s="253">
        <f>IF(INDEX('Opinion Statement (Inst)'!$B:$B,Accounting!DD$1)="","",INDEX('Opinion Statement (Inst)'!$B:$B,Accounting!DD$1))</f>
      </c>
      <c r="DE7" s="252">
        <f>IF(INDEX('Opinion Statement (Inst)'!$B:$B,Accounting!DE$1)="","",INDEX('Opinion Statement (Inst)'!$B:$B,Accounting!DE$1))</f>
      </c>
      <c r="DF7" s="252">
        <f>IF(INDEX('Opinion Statement (Inst)'!$B:$B,Accounting!DF$1)="","",INDEX('Opinion Statement (Inst)'!$B:$B,Accounting!DF$1))</f>
      </c>
      <c r="DG7" s="252">
        <f>IF(INDEX('Opinion Statement (Inst)'!$B:$B,Accounting!DG$1)="","",INDEX('Opinion Statement (Inst)'!$B:$B,Accounting!DG$1))</f>
      </c>
      <c r="DI7" s="178" t="str">
        <f>'Annex 1 - Findings'!$D$70</f>
        <v>-- select --</v>
      </c>
      <c r="DJ7" s="178" t="str">
        <f>'Annex 1 - Findings'!$D$71</f>
        <v>-- select --</v>
      </c>
      <c r="DK7" s="178" t="str">
        <f>'Annex 1 - Findings'!$D$72</f>
        <v>-- select --</v>
      </c>
      <c r="DL7" s="178" t="str">
        <f>'Annex 1 - Findings'!$D$74</f>
        <v>-- select --</v>
      </c>
      <c r="DM7" s="178" t="str">
        <f>'Annex 1 - Findings'!$D$75</f>
        <v>-- select --</v>
      </c>
      <c r="DN7" s="256" t="str">
        <f>'Annex 1 - Findings'!$C$69</f>
        <v>-- select --</v>
      </c>
      <c r="DP7" s="178" t="str">
        <f>'Annex 1 - Findings'!$D$78</f>
        <v>-- select --</v>
      </c>
      <c r="DQ7" s="178" t="str">
        <f>'Annex 1 - Findings'!$D$79</f>
        <v>-- select --</v>
      </c>
      <c r="DR7" s="178" t="str">
        <f>'Annex 1 - Findings'!$D$80</f>
        <v>-- select --</v>
      </c>
      <c r="DS7" s="178" t="str">
        <f>'Annex 1 - Findings'!$D$82</f>
        <v>-- select --</v>
      </c>
      <c r="DT7" s="178" t="str">
        <f>'Annex 1 - Findings'!$D$83</f>
        <v>-- select --</v>
      </c>
      <c r="DU7" s="256" t="str">
        <f>'Annex 1 - Findings'!$C$77</f>
        <v>-- select --</v>
      </c>
      <c r="DW7" s="256">
        <f>IF(INDEX('Opinion Statement (Inst)'!$B:$B,Accounting!DW$1)="","",INDEX('Opinion Statement (Inst)'!$B:$B,Accounting!DW$1))</f>
      </c>
    </row>
    <row r="8" spans="131:162" ht="12.75">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row>
    <row r="9" spans="2:201" s="246" customFormat="1" ht="24.75" customHeight="1">
      <c r="B9" s="246" t="str">
        <f>Translations!$B$203</f>
        <v>Aviation</v>
      </c>
      <c r="M9" s="462"/>
      <c r="N9" s="462" t="s">
        <v>1305</v>
      </c>
      <c r="AI9" s="462" t="s">
        <v>1305</v>
      </c>
      <c r="DK9" s="462" t="s">
        <v>1305</v>
      </c>
      <c r="DN9" s="462" t="s">
        <v>1305</v>
      </c>
      <c r="DP9" s="462" t="s">
        <v>1305</v>
      </c>
      <c r="DQ9" s="462" t="s">
        <v>1305</v>
      </c>
      <c r="DR9" s="462" t="s">
        <v>1305</v>
      </c>
      <c r="DS9" s="462" t="s">
        <v>1305</v>
      </c>
      <c r="DT9" s="462" t="s">
        <v>1305</v>
      </c>
      <c r="DU9" s="462" t="s">
        <v>1305</v>
      </c>
      <c r="DW9" s="462" t="s">
        <v>1305</v>
      </c>
      <c r="DY9" s="462" t="s">
        <v>1305</v>
      </c>
      <c r="DZ9" s="462" t="s">
        <v>1305</v>
      </c>
      <c r="EA9" s="462" t="s">
        <v>1306</v>
      </c>
      <c r="EB9" s="462" t="s">
        <v>1306</v>
      </c>
      <c r="EC9" s="462" t="s">
        <v>1306</v>
      </c>
      <c r="ED9" s="462" t="s">
        <v>1306</v>
      </c>
      <c r="EE9" s="462" t="s">
        <v>1306</v>
      </c>
      <c r="EF9" s="462" t="s">
        <v>1306</v>
      </c>
      <c r="EG9" s="462" t="s">
        <v>1306</v>
      </c>
      <c r="EH9" s="462" t="s">
        <v>1306</v>
      </c>
      <c r="EI9" s="462" t="s">
        <v>1306</v>
      </c>
      <c r="EJ9" s="462" t="s">
        <v>1306</v>
      </c>
      <c r="EK9" s="462" t="s">
        <v>1306</v>
      </c>
      <c r="EL9" s="462" t="s">
        <v>1306</v>
      </c>
      <c r="EM9" s="462" t="s">
        <v>1306</v>
      </c>
      <c r="EN9" s="462" t="s">
        <v>1306</v>
      </c>
      <c r="EO9" s="462" t="s">
        <v>1306</v>
      </c>
      <c r="EP9" s="462" t="s">
        <v>1306</v>
      </c>
      <c r="EQ9" s="462" t="s">
        <v>1307</v>
      </c>
      <c r="ER9" s="462" t="s">
        <v>1307</v>
      </c>
      <c r="ES9" s="462" t="s">
        <v>1307</v>
      </c>
      <c r="ET9" s="462" t="s">
        <v>1307</v>
      </c>
      <c r="EU9" s="462" t="s">
        <v>1307</v>
      </c>
      <c r="EV9" s="462" t="s">
        <v>1307</v>
      </c>
      <c r="EW9" s="462" t="s">
        <v>1307</v>
      </c>
      <c r="EX9" s="462" t="s">
        <v>1307</v>
      </c>
      <c r="EY9" s="462" t="s">
        <v>1307</v>
      </c>
      <c r="EZ9" s="462" t="s">
        <v>1307</v>
      </c>
      <c r="FA9" s="462" t="s">
        <v>1307</v>
      </c>
      <c r="FB9" s="462" t="s">
        <v>1307</v>
      </c>
      <c r="FC9" s="462" t="s">
        <v>1307</v>
      </c>
      <c r="FD9" s="462" t="s">
        <v>1307</v>
      </c>
      <c r="FE9" s="462" t="s">
        <v>1307</v>
      </c>
      <c r="FF9" s="462" t="s">
        <v>1307</v>
      </c>
      <c r="FH9" s="462" t="s">
        <v>1308</v>
      </c>
      <c r="FI9" s="462" t="s">
        <v>1308</v>
      </c>
      <c r="FJ9" s="462" t="s">
        <v>1308</v>
      </c>
      <c r="FK9" s="462" t="s">
        <v>1308</v>
      </c>
      <c r="FL9" s="462" t="s">
        <v>1308</v>
      </c>
      <c r="FM9" s="462" t="s">
        <v>1308</v>
      </c>
      <c r="FN9" s="462" t="s">
        <v>1308</v>
      </c>
      <c r="FO9" s="462" t="s">
        <v>1308</v>
      </c>
      <c r="FP9" s="462" t="s">
        <v>1308</v>
      </c>
      <c r="FQ9" s="462" t="s">
        <v>1308</v>
      </c>
      <c r="FR9" s="462" t="s">
        <v>1308</v>
      </c>
      <c r="FS9" s="462" t="s">
        <v>1308</v>
      </c>
      <c r="FT9" s="462" t="s">
        <v>1308</v>
      </c>
      <c r="FU9" s="462" t="s">
        <v>1308</v>
      </c>
      <c r="FV9" s="462" t="s">
        <v>1308</v>
      </c>
      <c r="FW9" s="462" t="s">
        <v>1308</v>
      </c>
      <c r="FX9" s="462" t="s">
        <v>1308</v>
      </c>
      <c r="FY9" s="462" t="s">
        <v>1308</v>
      </c>
      <c r="FZ9" s="462" t="s">
        <v>1308</v>
      </c>
      <c r="GA9" s="462" t="s">
        <v>1308</v>
      </c>
      <c r="GB9" s="462" t="s">
        <v>1308</v>
      </c>
      <c r="GC9" s="462" t="s">
        <v>1308</v>
      </c>
      <c r="GD9" s="462" t="s">
        <v>1308</v>
      </c>
      <c r="GE9" s="462" t="s">
        <v>1308</v>
      </c>
      <c r="GF9" s="462" t="s">
        <v>1308</v>
      </c>
      <c r="GG9" s="462" t="s">
        <v>1308</v>
      </c>
      <c r="GH9" s="462" t="s">
        <v>1308</v>
      </c>
      <c r="GI9" s="462" t="s">
        <v>1308</v>
      </c>
      <c r="GJ9" s="462" t="s">
        <v>1308</v>
      </c>
      <c r="GK9" s="462" t="s">
        <v>1308</v>
      </c>
      <c r="GL9" s="462" t="s">
        <v>1308</v>
      </c>
      <c r="GM9" s="462" t="s">
        <v>1308</v>
      </c>
      <c r="GN9" s="462" t="s">
        <v>1308</v>
      </c>
      <c r="GO9" s="462" t="s">
        <v>1308</v>
      </c>
      <c r="GP9" s="462" t="s">
        <v>1308</v>
      </c>
      <c r="GQ9" s="462" t="s">
        <v>1308</v>
      </c>
      <c r="GR9" s="462" t="s">
        <v>1308</v>
      </c>
      <c r="GS9" s="462" t="s">
        <v>1308</v>
      </c>
    </row>
    <row r="10" spans="2:201" s="234" customFormat="1" ht="50.25" customHeight="1">
      <c r="B10" s="737" t="str">
        <f>IF(INDEX('Opinion Statement (Aviation)'!$A:$A,Accounting!B$2)="","",INDEX('Opinion Statement (Aviation)'!$A:$A,Accounting!B$2))</f>
        <v>Unique ID: </v>
      </c>
      <c r="C10" s="737" t="str">
        <f>IF(INDEX('Opinion Statement (Aviation)'!$A:$A,Accounting!C$2)="","",INDEX('Opinion Statement (Aviation)'!$A:$A,Accounting!C$2))</f>
        <v>Name of Aircraft Operator: </v>
      </c>
      <c r="D10" s="737" t="str">
        <f>IF(INDEX('Opinion Statement (Aviation)'!$A:$A,Accounting!D$2)="","",INDEX('Opinion Statement (Aviation)'!$A:$A,Accounting!D$2))</f>
        <v>Address of Aircraft Operator:</v>
      </c>
      <c r="E10" s="737" t="str">
        <f>IF(INDEX('Opinion Statement (Aviation)'!$A:$A,Accounting!E$2)="","",INDEX('Opinion Statement (Aviation)'!$A:$A,Accounting!E$2))</f>
        <v>Reporting Year:</v>
      </c>
      <c r="F10" s="737" t="str">
        <f>IF(INDEX('Opinion Statement (Aviation)'!$A:$A,Accounting!F$2)="","",INDEX('Opinion Statement (Aviation)'!$A:$A,Accounting!F$2))</f>
        <v>Select what is being used:</v>
      </c>
      <c r="G10" s="737"/>
      <c r="H10" s="737" t="str">
        <f>IF(INDEX('Opinion Statement (Aviation)'!$A:$A,Accounting!H$2)="","",INDEX('Opinion Statement (Aviation)'!$A:$A,Accounting!H$2))</f>
        <v>Date(s) of relevant approved MP and period of validity for each plan:</v>
      </c>
      <c r="I10" s="737" t="str">
        <f>IF(INDEX('Opinion Statement (Aviation)'!$A:$A,Accounting!I$2)="","",INDEX('Opinion Statement (Aviation)'!$A:$A,Accounting!I$2))</f>
        <v>Approving Competent Authority:</v>
      </c>
      <c r="J10" s="737" t="str">
        <f>IF(INDEX('Opinion Statement (Aviation)'!$A:$A,Accounting!J$2)="","",INDEX('Opinion Statement (Aviation)'!$A:$A,Accounting!J$2))</f>
        <v>Reference document:</v>
      </c>
      <c r="K10" s="737" t="str">
        <f>IF(INDEX('Opinion Statement (Aviation)'!$A:$A,Accounting!K$2)="","",INDEX('Opinion Statement (Aviation)'!$A:$A,Accounting!K$2))</f>
        <v>Date of Emissions Report:</v>
      </c>
      <c r="L10" s="737" t="str">
        <f>'Opinion Statement (Aviation)'!B26</f>
        <v>Total EU ETS Emissions tCO2e:</v>
      </c>
      <c r="M10" s="737" t="str">
        <f>IF(INDEX('Opinion Statement (Aviation)'!$A:$A,Accounting!M$2)="","",INDEX('Opinion Statement (Aviation)'!$A:$A,Accounting!M$2))</f>
        <v>Total Tonne/kilometres tCO2e:</v>
      </c>
      <c r="N10" s="737" t="str">
        <f>IF(INDEX('Opinion Statement (Aviation)'!$A:$A,Accounting!N$2)="","",INDEX('Opinion Statement (Aviation)'!$A:$A,Accounting!N$2))</f>
        <v>Total combined emissions covered by ETS schemes tCO2e:</v>
      </c>
      <c r="O10" s="737"/>
      <c r="P10" s="737"/>
      <c r="Q10" s="739" t="str">
        <f>'Annex 1 - Findings'!$C$6</f>
        <v>Uncorrected Misstatements that were not corrected before issuance of the verification report</v>
      </c>
      <c r="R10" s="739"/>
      <c r="S10" s="739" t="str">
        <f>'Annex 1 - Findings'!$C$18</f>
        <v>Uncorrected Non-conformities with approved Monitoring Plan</v>
      </c>
      <c r="T10" s="739"/>
      <c r="U10" s="739" t="str">
        <f>'Annex 1 - Findings'!$C$31</f>
        <v>Uncorrected Non-compliances with MRR which were identified during verification</v>
      </c>
      <c r="V10" s="739"/>
      <c r="W10" s="173" t="str">
        <f>'Annex 1 - Findings'!$C$43</f>
        <v>Recommended Improvements, if any </v>
      </c>
      <c r="X10" s="173" t="str">
        <f>'Annex 1 - Findings'!$C$55</f>
        <v>Prior year Non-conformities that have NOT been resolved.  
Any prior year Non-conformities reported in the previous Verification Report that have been resolved do not need to be listed here.</v>
      </c>
      <c r="Y10" s="739" t="str">
        <f>'Annex 2 - basis of work (Inst)'!$A$20</f>
        <v>Materiality level</v>
      </c>
      <c r="Z10" s="739"/>
      <c r="AA10" s="737" t="str">
        <f>IF(INDEX('Opinion Statement (Aviation)'!$A:$A,Accounting!AA$2)="","",INDEX('Opinion Statement (Aviation)'!$A:$A,Accounting!AA$2))</f>
        <v>Methodology used:</v>
      </c>
      <c r="AB10" s="173" t="str">
        <f>IF(INDEX('Opinion Statement (Aviation)'!$A:$A,Accounting!AB$2)="","",INDEX('Opinion Statement (Aviation)'!$A:$A,Accounting!AB$2))</f>
        <v>Emissions factors used:</v>
      </c>
      <c r="AC10" s="173" t="str">
        <f>IF(INDEX('Opinion Statement (Aviation)'!$A:$A,Accounting!AC$2)="","",INDEX('Opinion Statement (Aviation)'!$A:$A,Accounting!AC$2))</f>
        <v>Changes to the Aircraft Operator during the reporting year:</v>
      </c>
      <c r="AD10" s="173" t="str">
        <f>IF(INDEX('Opinion Statement (Aviation)'!$A:$A,Accounting!AD$2)="","",INDEX('Opinion Statement (Aviation)'!$A:$A,Accounting!AD$2))</f>
        <v>Site visited during verification:</v>
      </c>
      <c r="AE10" s="173" t="str">
        <f>IF(INDEX('Opinion Statement (Aviation)'!$A:$A,Accounting!AE$2)="","",INDEX('Opinion Statement (Aviation)'!$A:$A,Accounting!AE$2))</f>
        <v>Date(s) of visit(s):</v>
      </c>
      <c r="AF10" s="173" t="str">
        <f>IF(INDEX('Opinion Statement (Aviation)'!$A:$A,Accounting!AF$2)="","",INDEX('Opinion Statement (Aviation)'!$A:$A,Accounting!AF$2))</f>
        <v>Number of days for site visit:</v>
      </c>
      <c r="AG10" s="173" t="str">
        <f>IF(INDEX('Opinion Statement (Aviation)'!$A:$A,Accounting!AG$2)="","",INDEX('Opinion Statement (Aviation)'!$A:$A,Accounting!AG$2))</f>
        <v>Name of EU ETS (lead) auditor(s) and technical experts undertaking site visit(s):</v>
      </c>
      <c r="AH10" s="737" t="str">
        <f>IF(INDEX('Opinion Statement (Aviation)'!$A:$A,Accounting!AH$2)="","",INDEX('Opinion Statement (Aviation)'!$A:$A,Accounting!AH$2))</f>
        <v>Article 33: Justification for not undertaking site visit:</v>
      </c>
      <c r="AI10" s="737" t="str">
        <f>IF(INDEX('Opinion Statement (Aviation)'!$A:$A,Accounting!AI$2)="","",INDEX('Opinion Statement (Aviation)'!$A:$A,Accounting!AI$2))</f>
        <v>Date of written approval from Competent Authority for a virtual site visit:</v>
      </c>
      <c r="AJ10" s="739" t="str">
        <f>IF(INDEX('Opinion Statement (Aviation)'!$A:$A,Accounting!AJ$2)="","",INDEX('Opinion Statement (Aviation)'!$A:$A,Accounting!AJ$2))</f>
        <v>Monitoring Plan requirements met:</v>
      </c>
      <c r="AK10" s="739">
        <f>IF(INDEX('Opinion Statement (Aviation)'!$A:$A,Accounting!AK$2)="","",INDEX('Opinion Statement (Aviation)'!$A:$A,Accounting!AK$2))</f>
      </c>
      <c r="AL10" s="739" t="str">
        <f>IF(INDEX('Opinion Statement (Aviation)'!$A:$A,Accounting!AL$2)="","",INDEX('Opinion Statement (Aviation)'!$A:$A,Accounting!AL$2))</f>
        <v>Use of biofuels has been assessed in accordance with Article 29 of Directive 2018/2001/EC:</v>
      </c>
      <c r="AM10" s="739">
        <f>IF(INDEX('Opinion Statement (Inst)'!$A:$A,Accounting!AM$1)="","",INDEX('Opinion Statement (Inst)'!$A:$A,Accounting!AM$1))</f>
      </c>
      <c r="AN10" s="739" t="str">
        <f>IF(INDEX('Opinion Statement (Aviation)'!$A:$A,Accounting!AN$2)="","",INDEX('Opinion Statement (Aviation)'!$A:$A,Accounting!AN$2))</f>
        <v>EU Regulation on M&amp;R met:</v>
      </c>
      <c r="AO10" s="739">
        <f>IF(INDEX('Opinion Statement (Inst)'!$A:$A,Accounting!AO$1)="","",INDEX('Opinion Statement (Inst)'!$A:$A,Accounting!AO$1))</f>
      </c>
      <c r="AP10" s="739" t="str">
        <f>IF(INDEX('Opinion Statement (Aviation)'!$A:$A,Accounting!AP$2)="","",INDEX('Opinion Statement (Aviation)'!$A:$A,Accounting!AP$2))</f>
        <v>Data verified in detail and back to source: 
(EU ETS AVR Article 14 &amp; Article 16(2)(g))</v>
      </c>
      <c r="AQ10" s="739"/>
      <c r="AR10" s="739"/>
      <c r="AS10" s="735" t="str">
        <f>IF(INDEX('Opinion Statement (Aviation)'!$A:$A,Accounting!AS$2)="","",INDEX('Opinion Statement (Aviation)'!$A:$A,Accounting!AS$2))</f>
        <v>Control activities are documented, implemented, maintained and effective to mitigate the inherent risks:
(EU ETS AVR Article 14(b))</v>
      </c>
      <c r="AT10" s="736"/>
      <c r="AU10" s="735" t="str">
        <f>IF(INDEX('Opinion Statement (Aviation)'!$A:$A,Accounting!AU$2)="","",INDEX('Opinion Statement (Aviation)'!$A:$A,Accounting!AU$2))</f>
        <v>Procedures listed in monitoring plan are documented, implemented, maintained and effective to mitigate the inherent risks and control risks:
(EU ETS AVR Article 14(c))</v>
      </c>
      <c r="AV10" s="736"/>
      <c r="AW10" s="735" t="str">
        <f>IF(INDEX('Opinion Statement (Aviation)'!$A:$A,Accounting!AW$2)="","",INDEX('Opinion Statement (Aviation)'!$A:$A,Accounting!AW$2))</f>
        <v>Data verification:
(EU ETS AVR Article 16 (1),(2g),(2i))</v>
      </c>
      <c r="AX10" s="736">
        <f>IF(INDEX('Opinion Statement (Inst)'!$A:$A,Accounting!AX$1)="","",INDEX('Opinion Statement (Inst)'!$A:$A,Accounting!AX$1))</f>
      </c>
      <c r="AY10" s="735" t="str">
        <f>IF(INDEX('Opinion Statement (Aviation)'!$A:$A,Accounting!AY$2)="","",INDEX('Opinion Statement (Aviation)'!$A:$A,Accounting!AY$2))</f>
        <v>Completeness of flights/data when compared to air traffic data e.g. Eurocontrol:
(EU ETS AVR Article 16(2)(d))</v>
      </c>
      <c r="AZ10" s="736">
        <f>IF(INDEX('Opinion Statement (Inst)'!$A:$A,Accounting!AZ$1)="","",INDEX('Opinion Statement (Inst)'!$A:$A,Accounting!AZ$1))</f>
      </c>
      <c r="BA10" s="735" t="str">
        <f>IF(INDEX('Opinion Statement (Aviation)'!$A:$A,Accounting!BA$2)="","",INDEX('Opinion Statement (Aviation)'!$A:$A,Accounting!BA$2))</f>
        <v>Consistency between reported data and 'mass &amp; balance' documentation:
(EU ETS AVR Article 16(2)(e))</v>
      </c>
      <c r="BB10" s="736" t="str">
        <f>IF(INDEX('Opinion Statement (Inst)'!$A:$A,Accounting!BB$1)="","",INDEX('Opinion Statement (Inst)'!$A:$A,Accounting!BB$1))</f>
        <v>GHG Permit Number: </v>
      </c>
      <c r="BC10" s="735" t="str">
        <f>IF(INDEX('Opinion Statement (Aviation)'!$A:$A,Accounting!BC$2)="","",INDEX('Opinion Statement (Aviation)'!$A:$A,Accounting!BC$2))</f>
        <v>Consistency between aggregate fuel consumption and fuel purchase/supply data:
(EU ETS AVR Article 16(2)(f))</v>
      </c>
      <c r="BD10" s="736">
        <f>IF(INDEX('Opinion Statement (Inst)'!$A:$A,Accounting!BD$1)="","",INDEX('Opinion Statement (Inst)'!$A:$A,Accounting!BD$1))</f>
      </c>
      <c r="BE10" s="735" t="str">
        <f>IF(INDEX('Opinion Statement (Aviation)'!$A:$A,Accounting!BE$2)="","",INDEX('Opinion Statement (Aviation)'!$A:$A,Accounting!BE$2))</f>
        <v>Correct application of monitoring methodology:
(EU ETS AVR Article 17)</v>
      </c>
      <c r="BF10" s="736">
        <f>IF(INDEX('Opinion Statement (Inst)'!$A:$A,Accounting!BF$1)="","",INDEX('Opinion Statement (Inst)'!$A:$A,Accounting!BF$1))</f>
      </c>
      <c r="BG10" s="735" t="str">
        <f>IF(INDEX('Opinion Statement (Aviation)'!$A:$A,Accounting!BG$2)="","",INDEX('Opinion Statement (Aviation)'!$A:$A,Accounting!BG$2))</f>
        <v>Verification of methods applied for missing data:
(EU ETS AVR Article 18)</v>
      </c>
      <c r="BH10" s="736">
        <f>IF(INDEX('Opinion Statement (Inst)'!$A:$A,Accounting!BH$1)="","",INDEX('Opinion Statement (Inst)'!$A:$A,Accounting!BH$1))</f>
      </c>
      <c r="BI10" s="735" t="str">
        <f>IF(INDEX('Opinion Statement (Aviation)'!$A:$A,Accounting!BI$2)="","",INDEX('Opinion Statement (Aviation)'!$A:$A,Accounting!BI$2))</f>
        <v>Uncertainty assessment:
(EU ETS AVR Article 19)</v>
      </c>
      <c r="BJ10" s="736" t="str">
        <f>IF(INDEX('Opinion Statement (Inst)'!$A:$A,Accounting!DW$1)="","",INDEX('Opinion Statement (Inst)'!$A:$A,Accounting!DW$1))</f>
        <v>AVR Article 34a: Justification for conducting a virtual site visit </v>
      </c>
      <c r="BK10" s="735" t="str">
        <f>IF(INDEX('Opinion Statement (Aviation)'!$A:$A,Accounting!BK$2)="","",INDEX('Opinion Statement (Aviation)'!$A:$A,Accounting!BK$2))</f>
        <v>Competent Authority (Annex 2) guidance on M&amp;R met:</v>
      </c>
      <c r="BL10" s="736" t="str">
        <f>IF(INDEX('Opinion Statement (Inst)'!$A:$A,Accounting!BL$1)="","",INDEX('Opinion Statement (Inst)'!$A:$A,Accounting!BL$1))</f>
        <v>GHG Permit Number: </v>
      </c>
      <c r="BM10" s="737" t="str">
        <f>IF(INDEX('Opinion Statement (Aviation)'!$A:$A,Accounting!BM$2)="","",INDEX('Opinion Statement (Aviation)'!$A:$A,Accounting!BM$2))</f>
        <v>Previous year Non-Conformity(ies) corrected:</v>
      </c>
      <c r="BN10" s="737" t="str">
        <f>IF(INDEX('Opinion Statement (Aviation)'!$A:$A,Accounting!BN$2)="","",INDEX('Opinion Statement (Aviation)'!$A:$A,Accounting!BN$2))</f>
        <v>Changes etc identified and not reported to the Competent Authority/included in updated MP:</v>
      </c>
      <c r="BO10" s="739" t="str">
        <f>IF(INDEX('Opinion Statement (Aviation)'!$A:$A,Accounting!BO$2)="","",INDEX('Opinion Statement (Aviation)'!$A:$A,Accounting!BO$2))</f>
        <v>Accuracy:</v>
      </c>
      <c r="BP10" s="739"/>
      <c r="BQ10" s="739" t="str">
        <f>IF(INDEX('Opinion Statement (Aviation)'!$A:$A,Accounting!BQ$2)="","",INDEX('Opinion Statement (Aviation)'!$A:$A,Accounting!BQ$2))</f>
        <v>Completeness:</v>
      </c>
      <c r="BR10" s="739">
        <f>IF(INDEX('Opinion Statement (Inst)'!$A:$A,Accounting!BR$1)="","",INDEX('Opinion Statement (Inst)'!$A:$A,Accounting!BR$1))</f>
      </c>
      <c r="BS10" s="739" t="str">
        <f>IF(INDEX('Opinion Statement (Aviation)'!$A:$A,Accounting!BS$2)="","",INDEX('Opinion Statement (Aviation)'!$A:$A,Accounting!BS$2))</f>
        <v>Consistency:</v>
      </c>
      <c r="BT10" s="739">
        <f>IF(INDEX('Opinion Statement (Inst)'!$A:$A,Accounting!BT$1)="","",INDEX('Opinion Statement (Inst)'!$A:$A,Accounting!BT$1))</f>
      </c>
      <c r="BU10" s="739" t="str">
        <f>IF(INDEX('Opinion Statement (Aviation)'!$A:$A,Accounting!BU$2)="","",INDEX('Opinion Statement (Aviation)'!$A:$A,Accounting!BU$2))</f>
        <v>Comparability over time:</v>
      </c>
      <c r="BV10" s="739">
        <f>IF(INDEX('Opinion Statement (Inst)'!$A:$A,Accounting!BV$1)="","",INDEX('Opinion Statement (Inst)'!$A:$A,Accounting!BV$1))</f>
      </c>
      <c r="BW10" s="739" t="str">
        <f>IF(INDEX('Opinion Statement (Aviation)'!$A:$A,Accounting!BW$2)="","",INDEX('Opinion Statement (Aviation)'!$A:$A,Accounting!BW$2))</f>
        <v>Transparency:</v>
      </c>
      <c r="BX10" s="739">
        <f>IF(INDEX('Opinion Statement (Inst)'!$A:$A,Accounting!BX$1)="","",INDEX('Opinion Statement (Inst)'!$A:$A,Accounting!BX$1))</f>
      </c>
      <c r="BY10" s="739" t="str">
        <f>IF(INDEX('Opinion Statement (Aviation)'!$A:$A,Accounting!BY$2)="","",INDEX('Opinion Statement (Aviation)'!$A:$A,Accounting!BY$2))</f>
        <v>Integrity of methodology:</v>
      </c>
      <c r="BZ10" s="739"/>
      <c r="CA10" s="737" t="str">
        <f>IF(INDEX('Opinion Statement (Aviation)'!$A:$A,Accounting!CA$2)="","",INDEX('Opinion Statement (Aviation)'!$A:$A,Accounting!CA$2))</f>
        <v>Continuous improvement:</v>
      </c>
      <c r="CB10" s="737" t="str">
        <f>IF(INDEX('Opinion Statement (Aviation)'!$A:$A,Accounting!CB$2)="","",INDEX('Opinion Statement (Aviation)'!$A:$A,Accounting!CB$2))</f>
        <v>OPINION - verified as satisfactory: </v>
      </c>
      <c r="CC10" s="737" t="str">
        <f>IF(INDEX('Opinion Statement (Aviation)'!$A:$A,Accounting!CC$2)="","",INDEX('Opinion Statement (Aviation)'!$A:$A,Accounting!CC$2))</f>
        <v>OPINION - verified with comments: </v>
      </c>
      <c r="CD10" s="739">
        <f>IF(INDEX('Opinion Statement (Aviation)'!$A:$A,Accounting!CD$2)="","",INDEX('Opinion Statement (Aviation)'!$A:$A,Accounting!CD$2))</f>
      </c>
      <c r="CE10" s="739"/>
      <c r="CF10" s="739"/>
      <c r="CG10" s="739"/>
      <c r="CH10" s="739"/>
      <c r="CI10" s="739"/>
      <c r="CJ10" s="739"/>
      <c r="CK10" s="739"/>
      <c r="CL10" s="739"/>
      <c r="CM10" s="739"/>
      <c r="CN10" s="740" t="str">
        <f>IF(INDEX('Opinion Statement (Aviation)'!$A:$A,Accounting!CN$2)="","",INDEX('Opinion Statement (Aviation)'!$A:$A,Accounting!CN$2))</f>
        <v>OPINION - not verified: </v>
      </c>
      <c r="CO10" s="741"/>
      <c r="CP10" s="741"/>
      <c r="CQ10" s="741"/>
      <c r="CR10" s="741"/>
      <c r="CS10" s="742"/>
      <c r="CT10" s="737" t="str">
        <f>IF(INDEX('Opinion Statement (Aviation)'!$A:$A,Accounting!CT$2)="","",INDEX('Opinion Statement (Aviation)'!$A:$A,Accounting!CT$2))</f>
        <v>Lead EU ETS Auditor:</v>
      </c>
      <c r="CU10" s="737" t="str">
        <f>IF(INDEX('Opinion Statement (Aviation)'!$A:$A,Accounting!CU$2)="","",INDEX('Opinion Statement (Aviation)'!$A:$A,Accounting!CU$2))</f>
        <v>EU ETS Auditor(s):</v>
      </c>
      <c r="CV10" s="737" t="str">
        <f>IF(INDEX('Opinion Statement (Aviation)'!$A:$A,Accounting!CV$2)="","",INDEX('Opinion Statement (Aviation)'!$A:$A,Accounting!CV$2))</f>
        <v>Technical Expert(s) (EU ETS Auditor):</v>
      </c>
      <c r="CW10" s="737" t="str">
        <f>IF(INDEX('Opinion Statement (Aviation)'!$A:$A,Accounting!CW$2)="","",INDEX('Opinion Statement (Aviation)'!$A:$A,Accounting!CW$2))</f>
        <v>Independent Reviewer:</v>
      </c>
      <c r="CX10" s="737" t="str">
        <f>IF(INDEX('Opinion Statement (Aviation)'!$A:$A,Accounting!CX$2)="","",INDEX('Opinion Statement (Aviation)'!$A:$A,Accounting!CX$2))</f>
        <v>Technical Expert(s) (Independent Review):</v>
      </c>
      <c r="CY10" s="737" t="str">
        <f>IF(INDEX('Opinion Statement (Aviation)'!$A:$A,Accounting!CY$2)="","",INDEX('Opinion Statement (Aviation)'!$A:$A,Accounting!CY$2))</f>
        <v>Signed on behalf of :</v>
      </c>
      <c r="CZ10" s="737" t="str">
        <f>IF(INDEX('Opinion Statement (Aviation)'!$A:$A,Accounting!CZ$2)="","",INDEX('Opinion Statement (Aviation)'!$A:$A,Accounting!CZ$2))</f>
        <v>Name of authorised signatory :</v>
      </c>
      <c r="DA10" s="737" t="str">
        <f>IF(INDEX('Opinion Statement (Aviation)'!$A:$A,Accounting!DA$2)="","",INDEX('Opinion Statement (Aviation)'!$A:$A,Accounting!DA$2))</f>
        <v>Date of Opinion(s) :</v>
      </c>
      <c r="DB10" s="737" t="str">
        <f>IF(INDEX('Opinion Statement (Aviation)'!$A:$A,Accounting!DB$2)="","",INDEX('Opinion Statement (Aviation)'!$A:$A,Accounting!DB$2))</f>
        <v>Name of verifier:</v>
      </c>
      <c r="DC10" s="737" t="str">
        <f>IF(INDEX('Opinion Statement (Aviation)'!$A:$A,Accounting!DC$2)="","",INDEX('Opinion Statement (Aviation)'!$A:$A,Accounting!DC$2))</f>
        <v>Contact Address :</v>
      </c>
      <c r="DD10" s="737" t="str">
        <f>IF(INDEX('Opinion Statement (Aviation)'!$A:$A,Accounting!DD$2)="","",INDEX('Opinion Statement (Aviation)'!$A:$A,Accounting!DD$2))</f>
        <v>Date of verification contract:</v>
      </c>
      <c r="DE10" s="737" t="str">
        <f>IF(INDEX('Opinion Statement (Aviation)'!$A:$A,Accounting!DE$2)="","",INDEX('Opinion Statement (Aviation)'!$A:$A,Accounting!DE$2))</f>
        <v>Is the Verifier Accredited or Certified natural person?</v>
      </c>
      <c r="DF10" s="737" t="str">
        <f>IF(INDEX('Opinion Statement (Aviation)'!$A:$A,Accounting!DF$2)="","",INDEX('Opinion Statement (Aviation)'!$A:$A,Accounting!DF$2))</f>
        <v>Name of National AB or authority certifying the verifier:</v>
      </c>
      <c r="DG10" s="737" t="str">
        <f>IF(INDEX('Opinion Statement (Aviation)'!$A:$A,Accounting!DG$2)="","",INDEX('Opinion Statement (Aviation)'!$A:$A,Accounting!DG$2))</f>
        <v>Accreditation/ Certification/ Registration number: </v>
      </c>
      <c r="DI10" s="739" t="str">
        <f>'Annex 1 - Findings'!$C$70</f>
        <v>Was a data gap method required?</v>
      </c>
      <c r="DJ10" s="739"/>
      <c r="DK10" s="739"/>
      <c r="DL10" s="739"/>
      <c r="DM10" s="739"/>
      <c r="DN10" s="746" t="str">
        <f>Translations!$B$520</f>
        <v>Scheme:</v>
      </c>
      <c r="DP10" s="739" t="str">
        <f>'Annex 1 - Findings'!$C$78</f>
        <v>Was a data gap method required?</v>
      </c>
      <c r="DQ10" s="739"/>
      <c r="DR10" s="739"/>
      <c r="DS10" s="739"/>
      <c r="DT10" s="739"/>
      <c r="DU10" s="746" t="str">
        <f>Translations!$B$520</f>
        <v>Scheme:</v>
      </c>
      <c r="DW10" s="746" t="str">
        <f>IF(INDEX('Opinion Statement (Inst)'!$A:$A,Accounting!DW$1)="","",INDEX('Opinion Statement (Inst)'!$A:$A,Accounting!DW$1))</f>
        <v>AVR Article 34a: Justification for conducting a virtual site visit </v>
      </c>
      <c r="DY10" s="737" t="str">
        <f>IF(INDEX('Opinion Statement (Aviation)'!$A:$A,Accounting!DY$2)="","",INDEX('Opinion Statement (Aviation)'!$A:$A,Accounting!DY$2))</f>
        <v>EU ETS Aviation</v>
      </c>
      <c r="DZ10" s="737" t="str">
        <f>IF(INDEX('Opinion Statement (Aviation)'!$A:$A,Accounting!DZ$2)="","",INDEX('Opinion Statement (Aviation)'!$A:$A,Accounting!DZ$2))</f>
        <v>Swiss Aviation</v>
      </c>
      <c r="EA10" s="737" t="str">
        <f>IF(INDEX('Opinion Statement (Aviation)'!$A:$A,Accounting!EA$2)="","",INDEX('Opinion Statement (Aviation)'!$A:$A,Accounting!EA$2))</f>
        <v>OPINION - verified as satisfactory: </v>
      </c>
      <c r="EB10" s="737" t="str">
        <f>IF(INDEX('Opinion Statement (Aviation)'!$A:$A,Accounting!EB$2)="","",INDEX('Opinion Statement (Aviation)'!$A:$A,Accounting!EB$2))</f>
        <v>OPINION - verified with comments: </v>
      </c>
      <c r="EC10" s="739">
        <f>IF(INDEX('Opinion Statement (Aviation)'!$A:$A,Accounting!EC$2)="","",INDEX('Opinion Statement (Aviation)'!$A:$A,Accounting!EC$2))</f>
      </c>
      <c r="ED10" s="739"/>
      <c r="EE10" s="739"/>
      <c r="EF10" s="739"/>
      <c r="EG10" s="739"/>
      <c r="EH10" s="739"/>
      <c r="EI10" s="739"/>
      <c r="EJ10" s="739"/>
      <c r="EK10" s="740" t="str">
        <f>IF(INDEX('Opinion Statement (Aviation)'!$A:$A,Accounting!EK$2)="","",INDEX('Opinion Statement (Aviation)'!$A:$A,Accounting!EK$2))</f>
        <v>OPINION - not verified: </v>
      </c>
      <c r="EL10" s="741"/>
      <c r="EM10" s="741"/>
      <c r="EN10" s="741"/>
      <c r="EO10" s="741"/>
      <c r="EP10" s="742"/>
      <c r="EQ10" s="737" t="str">
        <f>IF(INDEX('Opinion Statement (Aviation)'!$A:$A,Accounting!EQ$2)="","",INDEX('Opinion Statement (Aviation)'!$A:$A,Accounting!EQ$2))</f>
        <v>OPINION - verified as satisfactory: </v>
      </c>
      <c r="ER10" s="737" t="str">
        <f>IF(INDEX('Opinion Statement (Aviation)'!$A:$A,Accounting!ER$2)="","",INDEX('Opinion Statement (Aviation)'!$A:$A,Accounting!ER$2))</f>
        <v>OPINION - verified with comments: </v>
      </c>
      <c r="ES10" s="739">
        <f>IF(INDEX('Opinion Statement (Aviation)'!$A:$A,Accounting!ES$2)="","",INDEX('Opinion Statement (Aviation)'!$A:$A,Accounting!ES$2))</f>
      </c>
      <c r="ET10" s="739"/>
      <c r="EU10" s="739"/>
      <c r="EV10" s="739"/>
      <c r="EW10" s="739"/>
      <c r="EX10" s="739"/>
      <c r="EY10" s="739"/>
      <c r="EZ10" s="739"/>
      <c r="FA10" s="740" t="str">
        <f>IF(INDEX('Opinion Statement (Aviation)'!$A:$A,Accounting!FA$2)="","",INDEX('Opinion Statement (Aviation)'!$A:$A,Accounting!FA$2))</f>
        <v>OPINION - not verified: </v>
      </c>
      <c r="FB10" s="741"/>
      <c r="FC10" s="741"/>
      <c r="FD10" s="741"/>
      <c r="FE10" s="741"/>
      <c r="FF10" s="742"/>
      <c r="FH10" s="737" t="str">
        <f>IF('Opinion Statement (Aviation)'!C26="","",'Opinion Statement (Aviation)'!C26)</f>
        <v>Total Swiss ETS Emissions tCO2e:</v>
      </c>
      <c r="FI10" s="737" t="str">
        <f>IF(INDEX('Opinion Statement (Aviation)'!$A:$A,Accounting!FI$2)="","",INDEX('Opinion Statement (Aviation)'!$A:$A,Accounting!FI$2))</f>
        <v>Total Tonne/kilometres tCO2e:</v>
      </c>
      <c r="FJ10" s="737" t="str">
        <f>IF(INDEX('Opinion Statement (Aviation)'!$A:$A,Accounting!FJ$2)="","",INDEX('Opinion Statement (Aviation)'!$A:$A,Accounting!FJ$2))</f>
        <v>Methodology used:</v>
      </c>
      <c r="FK10" s="737" t="str">
        <f>IF(INDEX('Opinion Statement (Aviation)'!$A:$A,Accounting!FK$2)="","",INDEX('Opinion Statement (Aviation)'!$A:$A,Accounting!FK$2))</f>
        <v>Emissions factors used:</v>
      </c>
      <c r="FL10" s="737" t="str">
        <f>IF(INDEX('Opinion Statement (Aviation)'!$A:$A,Accounting!FL$2)="","",INDEX('Opinion Statement (Aviation)'!$A:$A,Accounting!FL$2))</f>
        <v>Changes to the Aircraft Operator during the reporting year:</v>
      </c>
      <c r="FM10" s="739" t="str">
        <f>IF(INDEX('Opinion Statement (Aviation)'!$A:$A,Accounting!FM$2)="","",INDEX('Opinion Statement (Aviation)'!$A:$A,Accounting!FM$2))</f>
        <v>Monitoring Plan requirements met:</v>
      </c>
      <c r="FN10" s="739">
        <f>IF(INDEX('Opinion Statement (Aviation)'!$A:$A,Accounting!FN$2)="","",INDEX('Opinion Statement (Aviation)'!$A:$A,Accounting!FN$2))</f>
      </c>
      <c r="FO10" s="739" t="str">
        <f>IF(INDEX('Opinion Statement (Aviation)'!$A:$A,Accounting!FO$2)="","",INDEX('Opinion Statement (Aviation)'!$A:$A,Accounting!FO$2))</f>
        <v>Ordinance on reduction of CO2 emissions: Chapter IV, section 3 met:</v>
      </c>
      <c r="FP10" s="739">
        <f>IF(INDEX('Opinion Statement (Aviation)'!$A:$A,Accounting!FP$2)="","",INDEX('Opinion Statement (Aviation)'!$A:$A,Accounting!FP$2))</f>
      </c>
      <c r="FQ10" s="739" t="str">
        <f>IF(INDEX('Opinion Statement (Aviation)'!$A:$A,Accounting!FQ$2)="","",INDEX('Opinion Statement (Aviation)'!$A:$A,Accounting!FQ$2))</f>
        <v>Flight exemption criteria met:</v>
      </c>
      <c r="FR10" s="739">
        <f>IF(INDEX('Opinion Statement (Aviation)'!$A:$A,Accounting!FR$2)="","",INDEX('Opinion Statement (Aviation)'!$A:$A,Accounting!FR$2))</f>
      </c>
      <c r="FS10" s="739" t="str">
        <f>IF(INDEX('Opinion Statement (Aviation)'!$A:$A,Accounting!FS$2)="","",INDEX('Opinion Statement (Aviation)'!$A:$A,Accounting!FS$2))</f>
        <v>Use of biofuels has been assessed in accordance with Article 29 of Directive 2018/2001/EC:</v>
      </c>
      <c r="FT10" s="739">
        <f>IF(INDEX('Opinion Statement (Aviation)'!$A:$A,Accounting!FT$2)="","",INDEX('Opinion Statement (Aviation)'!$A:$A,Accounting!FT$2))</f>
      </c>
      <c r="FU10" s="739" t="str">
        <f>IF(INDEX('Opinion Statement (Aviation)'!$A:$A,Accounting!FU$2)="","",INDEX('Opinion Statement (Aviation)'!$A:$A,Accounting!FU$2))</f>
        <v>Data verified in detail and back to source: 
(EU ETS AVR Article 14 &amp; Article 16(2)(g))</v>
      </c>
      <c r="FV10" s="739"/>
      <c r="FW10" s="739"/>
      <c r="FX10" s="735" t="str">
        <f>IF(INDEX('Opinion Statement (Aviation)'!$A:$A,Accounting!FX$2)="","",INDEX('Opinion Statement (Aviation)'!$A:$A,Accounting!FX$2))</f>
        <v>Control activities are documented, implemented, maintained and effective to mitigate the inherent risks:
(EU ETS AVR Article 14(b))</v>
      </c>
      <c r="FY10" s="736"/>
      <c r="FZ10" s="735" t="str">
        <f>IF(INDEX('Opinion Statement (Aviation)'!$A:$A,Accounting!FZ$2)="","",INDEX('Opinion Statement (Aviation)'!$A:$A,Accounting!FZ$2))</f>
        <v>Procedures listed in monitoring plan are documented, implemented, maintained and effective to mitigate the inherent risks and control risks:
(EU ETS AVR Article 14(c))</v>
      </c>
      <c r="GA10" s="736"/>
      <c r="GB10" s="735" t="str">
        <f>IF(INDEX('Opinion Statement (Aviation)'!$A:$A,Accounting!GB$2)="","",INDEX('Opinion Statement (Aviation)'!$A:$A,Accounting!GB$2))</f>
        <v>Data verification:
(EU ETS AVR Article 16 (1),(2g),(2i))</v>
      </c>
      <c r="GC10" s="736" t="str">
        <f>IF(INDEX('Opinion Statement (Inst)'!$A:$A,Accounting!GC$1)="","",INDEX('Opinion Statement (Inst)'!$A:$A,Accounting!GC$1))</f>
        <v>GHG Permit Number: </v>
      </c>
      <c r="GD10" s="735" t="str">
        <f>IF(INDEX('Opinion Statement (Aviation)'!$A:$A,Accounting!GD$2)="","",INDEX('Opinion Statement (Aviation)'!$A:$A,Accounting!GD$2))</f>
        <v>Completeness of flights/data when compared to air traffic data e.g. Eurocontrol:
(EU ETS AVR Article 16(2)(d))</v>
      </c>
      <c r="GE10" s="736" t="str">
        <f>IF(INDEX('Opinion Statement (Inst)'!$A:$A,Accounting!GE$1)="","",INDEX('Opinion Statement (Inst)'!$A:$A,Accounting!GE$1))</f>
        <v>GHG Permit Number: </v>
      </c>
      <c r="GF10" s="735" t="str">
        <f>IF(INDEX('Opinion Statement (Aviation)'!$A:$A,Accounting!GF$2)="","",INDEX('Opinion Statement (Aviation)'!$A:$A,Accounting!GF$2))</f>
        <v>Consistency between reported data and 'mass &amp; balance' documentation:
(EU ETS AVR Article 16(2)(e))</v>
      </c>
      <c r="GG10" s="736" t="str">
        <f>IF(INDEX('Opinion Statement (Inst)'!$A:$A,Accounting!GG$1)="","",INDEX('Opinion Statement (Inst)'!$A:$A,Accounting!GG$1))</f>
        <v>GHG Permit Number: </v>
      </c>
      <c r="GH10" s="735" t="str">
        <f>IF(INDEX('Opinion Statement (Aviation)'!$A:$A,Accounting!GH$2)="","",INDEX('Opinion Statement (Aviation)'!$A:$A,Accounting!GH$2))</f>
        <v>Consistency between aggregate fuel consumption and fuel purchase/supply data:
(EU ETS AVR Article 16(2)(f))</v>
      </c>
      <c r="GI10" s="736" t="str">
        <f>IF(INDEX('Opinion Statement (Inst)'!$A:$A,Accounting!GI$1)="","",INDEX('Opinion Statement (Inst)'!$A:$A,Accounting!GI$1))</f>
        <v>GHG Permit Number: </v>
      </c>
      <c r="GJ10" s="735" t="str">
        <f>IF(INDEX('Opinion Statement (Aviation)'!$A:$A,Accounting!GJ$2)="","",INDEX('Opinion Statement (Aviation)'!$A:$A,Accounting!GJ$2))</f>
        <v>Correct application of monitoring methodology:
(EU ETS AVR Article 17)</v>
      </c>
      <c r="GK10" s="736" t="str">
        <f>IF(INDEX('Opinion Statement (Inst)'!$A:$A,Accounting!GK$1)="","",INDEX('Opinion Statement (Inst)'!$A:$A,Accounting!GK$1))</f>
        <v>GHG Permit Number: </v>
      </c>
      <c r="GL10" s="735" t="str">
        <f>IF(INDEX('Opinion Statement (Aviation)'!$A:$A,Accounting!GL$2)="","",INDEX('Opinion Statement (Aviation)'!$A:$A,Accounting!GL$2))</f>
        <v>Verification of methods applied for missing data:
(EU ETS AVR Article 18)</v>
      </c>
      <c r="GM10" s="736" t="str">
        <f>IF(INDEX('Opinion Statement (Inst)'!$A:$A,Accounting!GM$1)="","",INDEX('Opinion Statement (Inst)'!$A:$A,Accounting!GM$1))</f>
        <v>GHG Permit Number: </v>
      </c>
      <c r="GN10" s="735" t="str">
        <f>IF(INDEX('Opinion Statement (Aviation)'!$A:$A,Accounting!GN$2)="","",INDEX('Opinion Statement (Aviation)'!$A:$A,Accounting!GN$2))</f>
        <v>Uncertainty assessment:
(EU ETS AVR Article 19)</v>
      </c>
      <c r="GO10" s="736" t="e">
        <f>IF(INDEX('Opinion Statement (Inst)'!$A:$A,Accounting!#REF!)="","",INDEX('Opinion Statement (Inst)'!$A:$A,Accounting!#REF!))</f>
        <v>#REF!</v>
      </c>
      <c r="GP10" s="735" t="str">
        <f>IF(INDEX('Opinion Statement (Aviation)'!$A:$A,Accounting!GP$2)="","",INDEX('Opinion Statement (Aviation)'!$A:$A,Accounting!GP$2))</f>
        <v>Competent Authority (Annex 2) guidance on M&amp;R met:</v>
      </c>
      <c r="GQ10" s="736" t="str">
        <f>IF(INDEX('Opinion Statement (Inst)'!$A:$A,Accounting!GQ$1)="","",INDEX('Opinion Statement (Inst)'!$A:$A,Accounting!GQ$1))</f>
        <v>GHG Permit Number: </v>
      </c>
      <c r="GR10" s="737" t="str">
        <f>IF(INDEX('Opinion Statement (Aviation)'!$A:$A,Accounting!GR$2)="","",INDEX('Opinion Statement (Aviation)'!$A:$A,Accounting!GR$2))</f>
        <v>Previous year Non-Conformity(ies) corrected:</v>
      </c>
      <c r="GS10" s="737" t="str">
        <f>IF(INDEX('Opinion Statement (Aviation)'!$A:$A,Accounting!GS$2)="","",INDEX('Opinion Statement (Aviation)'!$A:$A,Accounting!GS$2))</f>
        <v>Changes etc identified and not reported to the Competent Authority/included in updated MP:</v>
      </c>
    </row>
    <row r="11" spans="2:201" ht="12.75" customHeight="1">
      <c r="B11" s="738"/>
      <c r="C11" s="738"/>
      <c r="D11" s="738"/>
      <c r="E11" s="738"/>
      <c r="F11" s="738"/>
      <c r="G11" s="738"/>
      <c r="H11" s="738"/>
      <c r="I11" s="738"/>
      <c r="J11" s="738"/>
      <c r="K11" s="738"/>
      <c r="L11" s="738"/>
      <c r="M11" s="738"/>
      <c r="N11" s="738"/>
      <c r="O11" s="738"/>
      <c r="P11" s="738"/>
      <c r="Q11" s="248" t="s">
        <v>520</v>
      </c>
      <c r="R11" s="249" t="str">
        <f>'Annex 1 - Findings'!$D$19</f>
        <v>Material?</v>
      </c>
      <c r="S11" s="248" t="s">
        <v>520</v>
      </c>
      <c r="T11" s="249" t="str">
        <f>'Annex 1 - Findings'!$D$19</f>
        <v>Material?</v>
      </c>
      <c r="U11" s="248" t="s">
        <v>520</v>
      </c>
      <c r="V11" s="249" t="str">
        <f>'Annex 1 - Findings'!$D$31</f>
        <v>Material?</v>
      </c>
      <c r="W11" s="248" t="s">
        <v>520</v>
      </c>
      <c r="X11" s="248" t="s">
        <v>520</v>
      </c>
      <c r="Y11" s="250" t="str">
        <f>Translations!$B$535</f>
        <v>&lt; Free text &gt;. See Article 23 of AVR</v>
      </c>
      <c r="Z11" s="249"/>
      <c r="AA11" s="738"/>
      <c r="AB11" s="174"/>
      <c r="AC11" s="174"/>
      <c r="AD11" s="174"/>
      <c r="AE11" s="174"/>
      <c r="AF11" s="174"/>
      <c r="AG11" s="174"/>
      <c r="AH11" s="738"/>
      <c r="AI11" s="738"/>
      <c r="AJ11" s="251"/>
      <c r="AK11" s="251" t="str">
        <f>Translations!$B$117</f>
        <v>If no, because.......</v>
      </c>
      <c r="AL11" s="251"/>
      <c r="AM11" s="251" t="str">
        <f>Translations!$B$117</f>
        <v>If no, because.......</v>
      </c>
      <c r="AN11" s="251"/>
      <c r="AO11" s="251" t="str">
        <f>Translations!$B$117</f>
        <v>If no, because.......</v>
      </c>
      <c r="AP11" s="251"/>
      <c r="AQ11" s="251" t="str">
        <f>Translations!$B$117</f>
        <v>If no, because.......</v>
      </c>
      <c r="AR11" s="251" t="str">
        <f>Translations!$B$424</f>
        <v>If yes, was this part of site verification….</v>
      </c>
      <c r="AS11" s="251"/>
      <c r="AT11" s="251" t="str">
        <f>Translations!$B$117</f>
        <v>If no, because.......</v>
      </c>
      <c r="AU11" s="251"/>
      <c r="AV11" s="251" t="str">
        <f>Translations!$B$117</f>
        <v>If no, because.......</v>
      </c>
      <c r="AW11" s="251"/>
      <c r="AX11" s="251" t="str">
        <f>Translations!$B$117</f>
        <v>If no, because.......</v>
      </c>
      <c r="AY11" s="251"/>
      <c r="AZ11" s="251" t="str">
        <f>Translations!$B$117</f>
        <v>If no, because.......</v>
      </c>
      <c r="BA11" s="251"/>
      <c r="BB11" s="251" t="str">
        <f>Translations!$B$117</f>
        <v>If no, because.......</v>
      </c>
      <c r="BC11" s="251"/>
      <c r="BD11" s="251" t="str">
        <f>Translations!$B$117</f>
        <v>If no, because.......</v>
      </c>
      <c r="BE11" s="251"/>
      <c r="BF11" s="251" t="str">
        <f>Translations!$B$117</f>
        <v>If no, because.......</v>
      </c>
      <c r="BG11" s="251"/>
      <c r="BH11" s="251" t="str">
        <f>Translations!$B$117</f>
        <v>If no, because.......</v>
      </c>
      <c r="BI11" s="260"/>
      <c r="BJ11" s="251" t="str">
        <f>Translations!$B$117</f>
        <v>If no, because.......</v>
      </c>
      <c r="BK11" s="260"/>
      <c r="BL11" s="251" t="str">
        <f>Translations!$B$117</f>
        <v>If no, because.......</v>
      </c>
      <c r="BM11" s="738"/>
      <c r="BN11" s="738"/>
      <c r="BO11" s="251"/>
      <c r="BP11" s="251" t="str">
        <f>Translations!$B$117</f>
        <v>If no, because.......</v>
      </c>
      <c r="BQ11" s="251"/>
      <c r="BR11" s="251" t="str">
        <f>Translations!$B$117</f>
        <v>If no, because.......</v>
      </c>
      <c r="BS11" s="251"/>
      <c r="BT11" s="251" t="str">
        <f>Translations!$B$117</f>
        <v>If no, because.......</v>
      </c>
      <c r="BU11" s="251"/>
      <c r="BV11" s="251" t="str">
        <f>Translations!$B$117</f>
        <v>If no, because.......</v>
      </c>
      <c r="BW11" s="251"/>
      <c r="BX11" s="251" t="str">
        <f>Translations!$B$117</f>
        <v>If no, because.......</v>
      </c>
      <c r="BY11" s="251"/>
      <c r="BZ11" s="251" t="str">
        <f>Translations!$B$117</f>
        <v>If no, because.......</v>
      </c>
      <c r="CA11" s="738"/>
      <c r="CB11" s="738"/>
      <c r="CC11" s="738"/>
      <c r="CD11" s="251" t="s">
        <v>422</v>
      </c>
      <c r="CE11" s="251" t="s">
        <v>423</v>
      </c>
      <c r="CF11" s="251" t="s">
        <v>424</v>
      </c>
      <c r="CG11" s="251" t="s">
        <v>513</v>
      </c>
      <c r="CH11" s="251" t="s">
        <v>514</v>
      </c>
      <c r="CI11" s="251" t="s">
        <v>515</v>
      </c>
      <c r="CJ11" s="251" t="s">
        <v>516</v>
      </c>
      <c r="CK11" s="251" t="s">
        <v>517</v>
      </c>
      <c r="CL11" s="251"/>
      <c r="CM11" s="251"/>
      <c r="CN11" s="743"/>
      <c r="CO11" s="744"/>
      <c r="CP11" s="744"/>
      <c r="CQ11" s="744"/>
      <c r="CR11" s="744"/>
      <c r="CS11" s="745"/>
      <c r="CT11" s="738"/>
      <c r="CU11" s="738"/>
      <c r="CV11" s="738"/>
      <c r="CW11" s="738"/>
      <c r="CX11" s="738"/>
      <c r="CY11" s="738"/>
      <c r="CZ11" s="738"/>
      <c r="DA11" s="738"/>
      <c r="DB11" s="738"/>
      <c r="DC11" s="738"/>
      <c r="DD11" s="738"/>
      <c r="DE11" s="738"/>
      <c r="DF11" s="738"/>
      <c r="DG11" s="738"/>
      <c r="DI11" s="251"/>
      <c r="DJ11" s="176" t="str">
        <f>'Annex 1 - Findings'!$C$71</f>
        <v>If Yes, was this approved by the competent authority before completion of the verification?</v>
      </c>
      <c r="DK11" s="176" t="str">
        <f>'Annex 1 - Findings'!$C$72</f>
        <v>If Yes, did the number of flights with data gaps exceed 5% of the annual reported flights?</v>
      </c>
      <c r="DL11" s="177" t="str">
        <f>'Annex 1 - Findings'!$C$74</f>
        <v>- was the method used conservative (If No, please provide more details)</v>
      </c>
      <c r="DM11" s="177" t="str">
        <f>'Annex 1 - Findings'!$C$75</f>
        <v>- did the method lead to a material misstatement (If Yes, please provide more details)</v>
      </c>
      <c r="DN11" s="747"/>
      <c r="DP11" s="251"/>
      <c r="DQ11" s="176" t="str">
        <f>'Annex 1 - Findings'!$C$79</f>
        <v>If Yes, was this approved by the competent authority before completion of the verification?</v>
      </c>
      <c r="DR11" s="176" t="str">
        <f>'Annex 1 - Findings'!$C$80</f>
        <v>If Yes, did the number of flights with data gaps exceed 5% of the annual reported flights?</v>
      </c>
      <c r="DS11" s="177" t="str">
        <f>'Annex 1 - Findings'!$C$82</f>
        <v>- was the method used conservative (If No, please provide more details)</v>
      </c>
      <c r="DT11" s="177" t="str">
        <f>'Annex 1 - Findings'!$C$83</f>
        <v>- did the method lead to a material misstatement (If Yes, please provide more details)</v>
      </c>
      <c r="DU11" s="747"/>
      <c r="DW11" s="747"/>
      <c r="DY11" s="738"/>
      <c r="DZ11" s="738"/>
      <c r="EA11" s="738"/>
      <c r="EB11" s="738"/>
      <c r="EC11" s="251" t="s">
        <v>422</v>
      </c>
      <c r="ED11" s="251" t="s">
        <v>423</v>
      </c>
      <c r="EE11" s="251" t="s">
        <v>424</v>
      </c>
      <c r="EF11" s="251" t="s">
        <v>513</v>
      </c>
      <c r="EG11" s="251" t="s">
        <v>514</v>
      </c>
      <c r="EH11" s="251" t="s">
        <v>515</v>
      </c>
      <c r="EI11" s="251" t="s">
        <v>516</v>
      </c>
      <c r="EJ11" s="251" t="s">
        <v>517</v>
      </c>
      <c r="EK11" s="743"/>
      <c r="EL11" s="744"/>
      <c r="EM11" s="744"/>
      <c r="EN11" s="744"/>
      <c r="EO11" s="744"/>
      <c r="EP11" s="745"/>
      <c r="EQ11" s="738"/>
      <c r="ER11" s="738"/>
      <c r="ES11" s="251" t="s">
        <v>422</v>
      </c>
      <c r="ET11" s="251" t="s">
        <v>423</v>
      </c>
      <c r="EU11" s="251" t="s">
        <v>424</v>
      </c>
      <c r="EV11" s="251" t="s">
        <v>513</v>
      </c>
      <c r="EW11" s="251" t="s">
        <v>514</v>
      </c>
      <c r="EX11" s="251" t="s">
        <v>515</v>
      </c>
      <c r="EY11" s="251" t="s">
        <v>516</v>
      </c>
      <c r="EZ11" s="251" t="s">
        <v>517</v>
      </c>
      <c r="FA11" s="743"/>
      <c r="FB11" s="744"/>
      <c r="FC11" s="744"/>
      <c r="FD11" s="744"/>
      <c r="FE11" s="744"/>
      <c r="FF11" s="745"/>
      <c r="FH11" s="738"/>
      <c r="FI11" s="738"/>
      <c r="FJ11" s="738"/>
      <c r="FK11" s="738"/>
      <c r="FL11" s="738"/>
      <c r="FM11" s="251"/>
      <c r="FN11" s="251" t="str">
        <f>Translations!$B$117</f>
        <v>If no, because.......</v>
      </c>
      <c r="FO11" s="251"/>
      <c r="FP11" s="251" t="str">
        <f>Translations!$B$117</f>
        <v>If no, because.......</v>
      </c>
      <c r="FQ11" s="251"/>
      <c r="FR11" s="251" t="str">
        <f>Translations!$B$117</f>
        <v>If no, because.......</v>
      </c>
      <c r="FS11" s="251"/>
      <c r="FT11" s="251" t="str">
        <f>Translations!$B$117</f>
        <v>If no, because.......</v>
      </c>
      <c r="FU11" s="251"/>
      <c r="FV11" s="251" t="str">
        <f>Translations!$B$117</f>
        <v>If no, because.......</v>
      </c>
      <c r="FW11" s="251" t="str">
        <f>Translations!$B$424</f>
        <v>If yes, was this part of site verification….</v>
      </c>
      <c r="FX11" s="251"/>
      <c r="FY11" s="251" t="str">
        <f>Translations!$B$117</f>
        <v>If no, because.......</v>
      </c>
      <c r="FZ11" s="251"/>
      <c r="GA11" s="251" t="str">
        <f>Translations!$B$117</f>
        <v>If no, because.......</v>
      </c>
      <c r="GB11" s="251"/>
      <c r="GC11" s="251" t="str">
        <f>Translations!$B$117</f>
        <v>If no, because.......</v>
      </c>
      <c r="GD11" s="251"/>
      <c r="GE11" s="251" t="str">
        <f>Translations!$B$117</f>
        <v>If no, because.......</v>
      </c>
      <c r="GF11" s="251"/>
      <c r="GG11" s="251" t="str">
        <f>Translations!$B$117</f>
        <v>If no, because.......</v>
      </c>
      <c r="GH11" s="251"/>
      <c r="GI11" s="251" t="str">
        <f>Translations!$B$117</f>
        <v>If no, because.......</v>
      </c>
      <c r="GJ11" s="251"/>
      <c r="GK11" s="251" t="str">
        <f>Translations!$B$117</f>
        <v>If no, because.......</v>
      </c>
      <c r="GL11" s="251"/>
      <c r="GM11" s="251" t="str">
        <f>Translations!$B$117</f>
        <v>If no, because.......</v>
      </c>
      <c r="GN11" s="260"/>
      <c r="GO11" s="251" t="str">
        <f>Translations!$B$117</f>
        <v>If no, because.......</v>
      </c>
      <c r="GP11" s="260"/>
      <c r="GQ11" s="251" t="str">
        <f>Translations!$B$117</f>
        <v>If no, because.......</v>
      </c>
      <c r="GR11" s="738"/>
      <c r="GS11" s="738"/>
    </row>
    <row r="12" spans="2:201" ht="12.75" customHeight="1">
      <c r="B12" s="252">
        <f>IF(INDEX('Opinion Statement (Aviation)'!$B:$B,Accounting!B$2)="","",INDEX('Opinion Statement (Aviation)'!$B:$B,Accounting!B$2))</f>
      </c>
      <c r="C12" s="252">
        <f>IF(INDEX('Opinion Statement (Aviation)'!$B:$B,Accounting!C$2)="","",INDEX('Opinion Statement (Aviation)'!$B:$B,Accounting!C$2))</f>
      </c>
      <c r="D12" s="252">
        <f>IF(INDEX('Opinion Statement (Aviation)'!$B:$B,Accounting!D$2)="","",INDEX('Opinion Statement (Aviation)'!$B:$B,Accounting!D$2))</f>
      </c>
      <c r="E12" s="252">
        <f>IF(INDEX('Opinion Statement (Aviation)'!$B:$B,Accounting!E$2)="","",INDEX('Opinion Statement (Aviation)'!$B:$B,Accounting!E$2))</f>
      </c>
      <c r="F12" s="252">
        <f>IF(INDEX('Opinion Statement (Aviation)'!$B:$B,Accounting!F$2)="","",INDEX('Opinion Statement (Aviation)'!$B:$B,Accounting!F$2))</f>
      </c>
      <c r="G12" s="258"/>
      <c r="H12" s="252">
        <f>IF(INDEX('Opinion Statement (Aviation)'!$B:$B,Accounting!H$2)="","",INDEX('Opinion Statement (Aviation)'!$B:$B,Accounting!H$2))</f>
      </c>
      <c r="I12" s="252">
        <f>IF(INDEX('Opinion Statement (Aviation)'!$B:$B,Accounting!I$2)="","",INDEX('Opinion Statement (Aviation)'!$B:$B,Accounting!I$2))</f>
      </c>
      <c r="J12" s="252">
        <f>IF(INDEX('Opinion Statement (Aviation)'!$B:$B,Accounting!J$2)="","",INDEX('Opinion Statement (Aviation)'!$B:$B,Accounting!J$2))</f>
      </c>
      <c r="K12" s="252">
        <f>IF(INDEX('Opinion Statement (Aviation)'!$B:$B,Accounting!K$2)="","",INDEX('Opinion Statement (Aviation)'!$B:$B,Accounting!K$2))</f>
      </c>
      <c r="L12" s="252">
        <f>IF('Opinion Statement (Aviation)'!B27="","",'Opinion Statement (Aviation)'!B27)</f>
      </c>
      <c r="M12" s="252">
        <f>IF('Opinion Statement (Aviation)'!C27="","",'Opinion Statement (Aviation)'!C27)</f>
      </c>
      <c r="N12" s="252">
        <f>IF(INDEX('Opinion Statement (Aviation)'!$B:$B,Accounting!N$2)="","",INDEX('Opinion Statement (Aviation)'!$B:$B,Accounting!N$2))</f>
      </c>
      <c r="O12" s="258"/>
      <c r="P12" s="258"/>
      <c r="Q12" s="254">
        <f>COUNTA($G$17:$G$26)-COUNTIF($G$17:$G$26,"")</f>
        <v>0</v>
      </c>
      <c r="R12" s="255">
        <f>COUNTIF($H$17:$H$26,Yes)</f>
        <v>0</v>
      </c>
      <c r="S12" s="254">
        <f>COUNTA($J$17:$J$26)-COUNTIF($J$17:$J$26,"")</f>
        <v>0</v>
      </c>
      <c r="T12" s="255">
        <f>COUNTIF($K$17:$K$26,Yes)</f>
        <v>0</v>
      </c>
      <c r="U12" s="254">
        <f>COUNTA($M$17:$M$26)-COUNTIF($M$17:$M$26,"")</f>
        <v>0</v>
      </c>
      <c r="V12" s="255">
        <f>COUNTIF($N$17:$N$26,Yes)</f>
        <v>0</v>
      </c>
      <c r="W12" s="254">
        <f>COUNTA($P$17:$P$26)-COUNTIF($P$17:$P$26,"")</f>
        <v>0</v>
      </c>
      <c r="X12" s="254">
        <f>COUNTA($R$17:$R$26)-COUNTIF($R$17:$R$26,"")</f>
        <v>0</v>
      </c>
      <c r="Y12" s="175">
        <f>IF('Annex 2 - basis of work (Avi)'!B20="","",'Annex 2 - basis of work (Avi)'!B20)</f>
      </c>
      <c r="Z12" s="175">
        <f>IF('Annex 2 - basis of work (Avi)'!B21="","",'Annex 2 - basis of work (Avi)'!B21)</f>
      </c>
      <c r="AA12" s="252">
        <f>IF(INDEX('Opinion Statement (Aviation)'!$B:$B,Accounting!AA$2)="","",INDEX('Opinion Statement (Aviation)'!$B:$B,Accounting!AA$2))</f>
      </c>
      <c r="AB12" s="252">
        <f>IF(INDEX('Opinion Statement (Aviation)'!$B:$B,Accounting!AB$2)="","",INDEX('Opinion Statement (Aviation)'!$B:$B,Accounting!AB$2))</f>
      </c>
      <c r="AC12" s="252">
        <f>IF(INDEX('Opinion Statement (Aviation)'!$B:$B,Accounting!AC$2)="","",INDEX('Opinion Statement (Aviation)'!$B:$B,Accounting!AC$2))</f>
      </c>
      <c r="AD12" s="252">
        <f>IF(INDEX('Opinion Statement (Aviation)'!$B:$B,Accounting!AD$2)="","",INDEX('Opinion Statement (Aviation)'!$B:$B,Accounting!AD$2))</f>
      </c>
      <c r="AE12" s="252">
        <f>IF(INDEX('Opinion Statement (Aviation)'!$B:$B,Accounting!AE$2)="","",INDEX('Opinion Statement (Aviation)'!$B:$B,Accounting!AE$2))</f>
      </c>
      <c r="AF12" s="252">
        <f>IF(INDEX('Opinion Statement (Aviation)'!$B:$B,Accounting!AF$2)="","",INDEX('Opinion Statement (Aviation)'!$B:$B,Accounting!AF$2))</f>
      </c>
      <c r="AG12" s="252">
        <f>IF(INDEX('Opinion Statement (Aviation)'!$B:$B,Accounting!AG$2)="","",INDEX('Opinion Statement (Aviation)'!$B:$B,Accounting!AG$2))</f>
      </c>
      <c r="AH12" s="252">
        <f>IF(INDEX('Opinion Statement (Aviation)'!$B:$B,Accounting!AH$2)="","",INDEX('Opinion Statement (Aviation)'!$B:$B,Accounting!AH$2))</f>
      </c>
      <c r="AI12" s="252">
        <f>IF(INDEX('Opinion Statement (Aviation)'!$B:$B,Accounting!AI$2)="","",INDEX('Opinion Statement (Aviation)'!$B:$B,Accounting!AI$2))</f>
      </c>
      <c r="AJ12" s="252">
        <f>IF(INDEX('Opinion Statement (Aviation)'!$B:$B,Accounting!AJ$2)="","",INDEX('Opinion Statement (Aviation)'!$B:$B,Accounting!AJ$2))</f>
      </c>
      <c r="AK12" s="252">
        <f>IF(INDEX('Opinion Statement (Aviation)'!$B:$B,Accounting!AK$2)="","",INDEX('Opinion Statement (Aviation)'!$B:$B,Accounting!AK$2))</f>
      </c>
      <c r="AL12" s="252">
        <f>IF(INDEX('Opinion Statement (Aviation)'!$B:$B,Accounting!AL$2)="","",INDEX('Opinion Statement (Aviation)'!$B:$B,Accounting!AL$2))</f>
      </c>
      <c r="AM12" s="252">
        <f>IF(INDEX('Opinion Statement (Aviation)'!$B:$B,Accounting!AM$2)="","",INDEX('Opinion Statement (Aviation)'!$B:$B,Accounting!AM$2))</f>
      </c>
      <c r="AN12" s="252">
        <f>IF(INDEX('Opinion Statement (Aviation)'!$B:$B,Accounting!AN$2)="","",INDEX('Opinion Statement (Aviation)'!$B:$B,Accounting!AN$2))</f>
      </c>
      <c r="AO12" s="252">
        <f>IF(INDEX('Opinion Statement (Aviation)'!$B:$B,Accounting!AO$2)="","",INDEX('Opinion Statement (Aviation)'!$B:$B,Accounting!AO$2))</f>
      </c>
      <c r="AP12" s="252">
        <f>IF(INDEX('Opinion Statement (Aviation)'!$B:$B,Accounting!AP$2)="","",INDEX('Opinion Statement (Aviation)'!$B:$B,Accounting!AP$2))</f>
      </c>
      <c r="AQ12" s="252">
        <f>IF(INDEX('Opinion Statement (Aviation)'!$B:$B,Accounting!AQ$2)="","",INDEX('Opinion Statement (Aviation)'!$B:$B,Accounting!AQ$2))</f>
      </c>
      <c r="AR12" s="252">
        <f>IF(INDEX('Opinion Statement (Aviation)'!$B:$B,Accounting!AR$2)="","",INDEX('Opinion Statement (Aviation)'!$B:$B,Accounting!AR$2))</f>
      </c>
      <c r="AS12" s="252">
        <f>IF(INDEX('Opinion Statement (Aviation)'!$B:$B,Accounting!AS$2)="","",INDEX('Opinion Statement (Aviation)'!$B:$B,Accounting!AS$2))</f>
      </c>
      <c r="AT12" s="252">
        <f>IF(INDEX('Opinion Statement (Aviation)'!$B:$B,Accounting!AT$2)="","",INDEX('Opinion Statement (Aviation)'!$B:$B,Accounting!AT$2))</f>
      </c>
      <c r="AU12" s="252">
        <f>IF(INDEX('Opinion Statement (Aviation)'!$B:$B,Accounting!AU$2)="","",INDEX('Opinion Statement (Aviation)'!$B:$B,Accounting!AU$2))</f>
      </c>
      <c r="AV12" s="252">
        <f>IF(INDEX('Opinion Statement (Aviation)'!$B:$B,Accounting!AV$2)="","",INDEX('Opinion Statement (Aviation)'!$B:$B,Accounting!AV$2))</f>
      </c>
      <c r="AW12" s="252">
        <f>IF(INDEX('Opinion Statement (Aviation)'!$B:$B,Accounting!AW$2)="","",INDEX('Opinion Statement (Aviation)'!$B:$B,Accounting!AW$2))</f>
      </c>
      <c r="AX12" s="252">
        <f>IF(INDEX('Opinion Statement (Aviation)'!$B:$B,Accounting!AX$2)="","",INDEX('Opinion Statement (Aviation)'!$B:$B,Accounting!AX$2))</f>
      </c>
      <c r="AY12" s="252">
        <f>IF(INDEX('Opinion Statement (Aviation)'!$B:$B,Accounting!AY$2)="","",INDEX('Opinion Statement (Aviation)'!$B:$B,Accounting!AY$2))</f>
      </c>
      <c r="AZ12" s="252">
        <f>IF(INDEX('Opinion Statement (Aviation)'!$B:$B,Accounting!AZ$2)="","",INDEX('Opinion Statement (Aviation)'!$B:$B,Accounting!AZ$2))</f>
      </c>
      <c r="BA12" s="252">
        <f>IF(INDEX('Opinion Statement (Aviation)'!$B:$B,Accounting!BA$2)="","",INDEX('Opinion Statement (Aviation)'!$B:$B,Accounting!BA$2))</f>
      </c>
      <c r="BB12" s="252">
        <f>IF(INDEX('Opinion Statement (Aviation)'!$B:$B,Accounting!BB$2)="","",INDEX('Opinion Statement (Aviation)'!$B:$B,Accounting!BB$2))</f>
      </c>
      <c r="BC12" s="252">
        <f>IF(INDEX('Opinion Statement (Aviation)'!$B:$B,Accounting!BC$2)="","",INDEX('Opinion Statement (Aviation)'!$B:$B,Accounting!BC$2))</f>
      </c>
      <c r="BD12" s="252">
        <f>IF(INDEX('Opinion Statement (Aviation)'!$B:$B,Accounting!BD$2)="","",INDEX('Opinion Statement (Aviation)'!$B:$B,Accounting!BD$2))</f>
      </c>
      <c r="BE12" s="252">
        <f>IF(INDEX('Opinion Statement (Aviation)'!$B:$B,Accounting!BE$2)="","",INDEX('Opinion Statement (Aviation)'!$B:$B,Accounting!BE$2))</f>
      </c>
      <c r="BF12" s="252">
        <f>IF(INDEX('Opinion Statement (Aviation)'!$B:$B,Accounting!BF$2)="","",INDEX('Opinion Statement (Aviation)'!$B:$B,Accounting!BF$2))</f>
      </c>
      <c r="BG12" s="252">
        <f>IF(INDEX('Opinion Statement (Aviation)'!$B:$B,Accounting!BG$2)="","",INDEX('Opinion Statement (Aviation)'!$B:$B,Accounting!BG$2))</f>
      </c>
      <c r="BH12" s="252">
        <f>IF(INDEX('Opinion Statement (Aviation)'!$B:$B,Accounting!BH$2)="","",INDEX('Opinion Statement (Aviation)'!$B:$B,Accounting!BH$2))</f>
      </c>
      <c r="BI12" s="252">
        <f>IF(INDEX('Opinion Statement (Aviation)'!$B:$B,Accounting!BI$2)="","",INDEX('Opinion Statement (Aviation)'!$B:$B,Accounting!BI$2))</f>
      </c>
      <c r="BJ12" s="252">
        <f>IF(INDEX('Opinion Statement (Aviation)'!$B:$B,Accounting!DW$2)="","",INDEX('Opinion Statement (Aviation)'!$B:$B,Accounting!DW$2))</f>
      </c>
      <c r="BK12" s="252">
        <f>IF(INDEX('Opinion Statement (Aviation)'!$B:$B,Accounting!BK$2)="","",INDEX('Opinion Statement (Aviation)'!$B:$B,Accounting!BK$2))</f>
      </c>
      <c r="BL12" s="252">
        <f>IF(INDEX('Opinion Statement (Aviation)'!$B:$B,Accounting!BL$2)="","",INDEX('Opinion Statement (Aviation)'!$B:$B,Accounting!BL$2))</f>
      </c>
      <c r="BM12" s="252">
        <f>IF(INDEX('Opinion Statement (Aviation)'!$B:$B,Accounting!BM$2)="","",INDEX('Opinion Statement (Aviation)'!$B:$B,Accounting!BM$2))</f>
      </c>
      <c r="BN12" s="252">
        <f>IF(INDEX('Opinion Statement (Aviation)'!$B:$B,Accounting!BN$2)="","",INDEX('Opinion Statement (Aviation)'!$B:$B,Accounting!BN$2))</f>
      </c>
      <c r="BO12" s="252">
        <f>IF(INDEX('Opinion Statement (Aviation)'!$B:$B,Accounting!BO$2)="","",INDEX('Opinion Statement (Aviation)'!$B:$B,Accounting!BO$2))</f>
      </c>
      <c r="BP12" s="252">
        <f>IF(INDEX('Opinion Statement (Aviation)'!$B:$B,Accounting!BP$2)="","",INDEX('Opinion Statement (Aviation)'!$B:$B,Accounting!BP$2))</f>
      </c>
      <c r="BQ12" s="252">
        <f>IF(INDEX('Opinion Statement (Aviation)'!$B:$B,Accounting!BQ$2)="","",INDEX('Opinion Statement (Aviation)'!$B:$B,Accounting!BQ$2))</f>
      </c>
      <c r="BR12" s="252">
        <f>IF(INDEX('Opinion Statement (Aviation)'!$B:$B,Accounting!BR$2)="","",INDEX('Opinion Statement (Aviation)'!$B:$B,Accounting!BR$2))</f>
      </c>
      <c r="BS12" s="252">
        <f>IF(INDEX('Opinion Statement (Aviation)'!$B:$B,Accounting!BS$2)="","",INDEX('Opinion Statement (Aviation)'!$B:$B,Accounting!BS$2))</f>
      </c>
      <c r="BT12" s="252">
        <f>IF(INDEX('Opinion Statement (Aviation)'!$B:$B,Accounting!BT$2)="","",INDEX('Opinion Statement (Aviation)'!$B:$B,Accounting!BT$2))</f>
      </c>
      <c r="BU12" s="252">
        <f>IF(INDEX('Opinion Statement (Aviation)'!$B:$B,Accounting!BU$2)="","",INDEX('Opinion Statement (Aviation)'!$B:$B,Accounting!BU$2))</f>
      </c>
      <c r="BV12" s="252">
        <f>IF(INDEX('Opinion Statement (Aviation)'!$B:$B,Accounting!BV$2)="","",INDEX('Opinion Statement (Aviation)'!$B:$B,Accounting!BV$2))</f>
      </c>
      <c r="BW12" s="252">
        <f>IF(INDEX('Opinion Statement (Aviation)'!$B:$B,Accounting!BW$2)="","",INDEX('Opinion Statement (Aviation)'!$B:$B,Accounting!BW$2))</f>
      </c>
      <c r="BX12" s="252">
        <f>IF(INDEX('Opinion Statement (Aviation)'!$B:$B,Accounting!BX$2)="","",INDEX('Opinion Statement (Aviation)'!$B:$B,Accounting!BX$2))</f>
      </c>
      <c r="BY12" s="252">
        <f>IF(INDEX('Opinion Statement (Aviation)'!$B:$B,Accounting!BY$2)="","",INDEX('Opinion Statement (Aviation)'!$B:$B,Accounting!BY$2))</f>
      </c>
      <c r="BZ12" s="252" t="str">
        <f>IF(INDEX('Opinion Statement (Aviation)'!$B:$B,Accounting!BZ$2)="","",INDEX('Opinion Statement (Aviation)'!$B:$B,Accounting!BZ$2))</f>
        <v>If no, because.......</v>
      </c>
      <c r="CA12" s="252">
        <f>IF(INDEX('Opinion Statement (Aviation)'!$B:$B,Accounting!CA$2)="","",INDEX('Opinion Statement (Aviation)'!$B:$B,Accounting!CA$2))</f>
      </c>
      <c r="CB12" s="252" t="str">
        <f>IF(INDEX('Opinion Statement (Aviation)'!$B:$B,Accounting!CB$2)="","",INDEX('Opinion Statement (Aviation)'!$B:$B,Accounting!CB$2))</f>
        <v>We have conducted a verification of the greenhouse gas data reported by the above Aircraft Operator in its Annual Emissions Report [or Tonne-kilometre report] as presented above for the EU ETS. On the basis of the verification work undertaken (see Annex 2) these data are fairly stated.</v>
      </c>
      <c r="CC12" s="252" t="str">
        <f>IF(INDEX('Opinion Statement (Aviation)'!$B:$B,Accounting!CC$2)="","",INDEX('Opinion Statement (Aviation)'!$B:$B,Accounting!CC$2))</f>
        <v>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v>
      </c>
      <c r="CD12" s="252" t="str">
        <f>IF(INDEX('Opinion Statement (Aviation)'!$B:$B,Accounting!CD$2)="","",INDEX('Opinion Statement (Aviation)'!$B:$B,Accounting!CD$2))</f>
        <v>1.</v>
      </c>
      <c r="CE12" s="252" t="str">
        <f>IF(INDEX('Opinion Statement (Aviation)'!$B:$B,Accounting!CE$2)="","",INDEX('Opinion Statement (Aviation)'!$B:$B,Accounting!CE$2))</f>
        <v>2.</v>
      </c>
      <c r="CF12" s="252" t="str">
        <f>IF(INDEX('Opinion Statement (Aviation)'!$B:$B,Accounting!CF$2)="","",INDEX('Opinion Statement (Aviation)'!$B:$B,Accounting!CF$2))</f>
        <v>3.</v>
      </c>
      <c r="CG12" s="252">
        <f>IF(INDEX('Opinion Statement (Aviation)'!$B:$B,Accounting!CG$2)="","",INDEX('Opinion Statement (Aviation)'!$B:$B,Accounting!CG$2))</f>
      </c>
      <c r="CH12" s="252">
        <f>IF(INDEX('Opinion Statement (Aviation)'!$B:$B,Accounting!CH$2)="","",INDEX('Opinion Statement (Aviation)'!$B:$B,Accounting!CH$2))</f>
      </c>
      <c r="CI12" s="252">
        <f>IF(INDEX('Opinion Statement (Aviation)'!$B:$B,Accounting!CI$2)="","",INDEX('Opinion Statement (Aviation)'!$B:$B,Accounting!CI$2))</f>
      </c>
      <c r="CJ12" s="252">
        <f>IF(INDEX('Opinion Statement (Aviation)'!$B:$B,Accounting!CJ$2)="","",INDEX('Opinion Statement (Aviation)'!$B:$B,Accounting!CJ$2))</f>
      </c>
      <c r="CK12" s="252">
        <f>IF(INDEX('Opinion Statement (Aviation)'!$B:$B,Accounting!CK$2)="","",INDEX('Opinion Statement (Aviation)'!$B:$B,Accounting!CK$2))</f>
      </c>
      <c r="CL12" s="251"/>
      <c r="CM12" s="251"/>
      <c r="CN12" s="252" t="str">
        <f>IF(INDEX('Opinion Statement (Aviation)'!$B:$B,Accounting!CN$2)="","",INDEX('Opinion Statement (Aviation)'!$B:$B,Accounting!CN$2))</f>
        <v>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v>
      </c>
      <c r="CO12" s="252" t="str">
        <f>IF(INDEX('Opinion Statement (Aviation)'!$B:$B,Accounting!CO$2)="","",INDEX('Opinion Statement (Aviation)'!$B:$B,Accounting!CO$2))</f>
        <v>- uncorrected material mis-statement (individual or in aggregate)</v>
      </c>
      <c r="CP12" s="252" t="str">
        <f>IF(INDEX('Opinion Statement (Aviation)'!$B:$B,Accounting!CP$2)="","",INDEX('Opinion Statement (Aviation)'!$B:$B,Accounting!CP$2))</f>
        <v>- uncorrected material non-conformity (individual or in aggregate)</v>
      </c>
      <c r="CQ12" s="252" t="str">
        <f>IF(INDEX('Opinion Statement (Aviation)'!$B:$B,Accounting!CQ$2)="","",INDEX('Opinion Statement (Aviation)'!$B:$B,Accounting!CQ$2))</f>
        <v>- limitations in the data or information made available for verification</v>
      </c>
      <c r="CR12" s="252" t="str">
        <f>IF(INDEX('Opinion Statement (Aviation)'!$B:$B,Accounting!CR$2)="","",INDEX('Opinion Statement (Aviation)'!$B:$B,Accounting!CR$2))</f>
        <v>- limitations of scope due to lack of clarity &amp; or scope of the approved monitoring plan</v>
      </c>
      <c r="CS12" s="252" t="str">
        <f>IF(INDEX('Opinion Statement (Aviation)'!$B:$B,Accounting!CS$2)="","",INDEX('Opinion Statement (Aviation)'!$B:$B,Accounting!CS$2))</f>
        <v>- the monitoring plan is not approved by the competent authority</v>
      </c>
      <c r="CT12" s="252">
        <f>IF(INDEX('Opinion Statement (Aviation)'!$B:$B,Accounting!CT$2)="","",INDEX('Opinion Statement (Aviation)'!$B:$B,Accounting!CT$2))</f>
      </c>
      <c r="CU12" s="252">
        <f>IF(INDEX('Opinion Statement (Aviation)'!$B:$B,Accounting!CU$2)="","",INDEX('Opinion Statement (Aviation)'!$B:$B,Accounting!CU$2))</f>
      </c>
      <c r="CV12" s="252">
        <f>IF(INDEX('Opinion Statement (Aviation)'!$B:$B,Accounting!CV$2)="","",INDEX('Opinion Statement (Aviation)'!$B:$B,Accounting!CV$2))</f>
      </c>
      <c r="CW12" s="252">
        <f>IF(INDEX('Opinion Statement (Aviation)'!$B:$B,Accounting!CW$2)="","",INDEX('Opinion Statement (Aviation)'!$B:$B,Accounting!CW$2))</f>
      </c>
      <c r="CX12" s="252">
        <f>IF(INDEX('Opinion Statement (Aviation)'!$B:$B,Accounting!CX$2)="","",INDEX('Opinion Statement (Aviation)'!$B:$B,Accounting!CX$2))</f>
      </c>
      <c r="CY12" s="252">
        <f>IF(INDEX('Opinion Statement (Aviation)'!$B:$B,Accounting!CY$2)="","",INDEX('Opinion Statement (Aviation)'!$B:$B,Accounting!CY$2))</f>
      </c>
      <c r="CZ12" s="252">
        <f>IF(INDEX('Opinion Statement (Aviation)'!$B:$B,Accounting!CZ$2)="","",INDEX('Opinion Statement (Aviation)'!$B:$B,Accounting!CZ$2))</f>
      </c>
      <c r="DA12" s="252">
        <f>IF(INDEX('Opinion Statement (Aviation)'!$B:$B,Accounting!DA$2)="","",INDEX('Opinion Statement (Aviation)'!$B:$B,Accounting!DA$2))</f>
      </c>
      <c r="DB12" s="252">
        <f>IF(INDEX('Opinion Statement (Aviation)'!$B:$B,Accounting!DB$2)="","",INDEX('Opinion Statement (Aviation)'!$B:$B,Accounting!DB$2))</f>
      </c>
      <c r="DC12" s="252">
        <f>IF(INDEX('Opinion Statement (Aviation)'!$B:$B,Accounting!DC$2)="","",INDEX('Opinion Statement (Aviation)'!$B:$B,Accounting!DC$2))</f>
      </c>
      <c r="DD12" s="252">
        <f>IF(INDEX('Opinion Statement (Aviation)'!$B:$B,Accounting!DD$2)="","",INDEX('Opinion Statement (Aviation)'!$B:$B,Accounting!DD$2))</f>
      </c>
      <c r="DE12" s="252">
        <f>IF(INDEX('Opinion Statement (Aviation)'!$B:$B,Accounting!DE$2)="","",INDEX('Opinion Statement (Aviation)'!$B:$B,Accounting!DE$2))</f>
      </c>
      <c r="DF12" s="252">
        <f>IF(INDEX('Opinion Statement (Aviation)'!$B:$B,Accounting!DF$2)="","",INDEX('Opinion Statement (Aviation)'!$B:$B,Accounting!DF$2))</f>
      </c>
      <c r="DG12" s="252">
        <f>IF(INDEX('Opinion Statement (Aviation)'!$B:$B,Accounting!DG$2)="","",INDEX('Opinion Statement (Aviation)'!$B:$B,Accounting!DG$2))</f>
      </c>
      <c r="DI12" s="178" t="str">
        <f>'Annex 1 - Findings'!$D$70</f>
        <v>-- select --</v>
      </c>
      <c r="DJ12" s="178" t="str">
        <f>'Annex 1 - Findings'!$D$71</f>
        <v>-- select --</v>
      </c>
      <c r="DK12" s="178" t="str">
        <f>'Annex 1 - Findings'!$D$72</f>
        <v>-- select --</v>
      </c>
      <c r="DL12" s="178" t="str">
        <f>'Annex 1 - Findings'!$D$74</f>
        <v>-- select --</v>
      </c>
      <c r="DM12" s="178" t="str">
        <f>'Annex 1 - Findings'!$D$75</f>
        <v>-- select --</v>
      </c>
      <c r="DN12" s="256" t="str">
        <f>'Annex 1 - Findings'!$C$69</f>
        <v>-- select --</v>
      </c>
      <c r="DP12" s="178" t="str">
        <f>'Annex 1 - Findings'!$D$78</f>
        <v>-- select --</v>
      </c>
      <c r="DQ12" s="178" t="str">
        <f>'Annex 1 - Findings'!$D$79</f>
        <v>-- select --</v>
      </c>
      <c r="DR12" s="178" t="str">
        <f>'Annex 1 - Findings'!$D$80</f>
        <v>-- select --</v>
      </c>
      <c r="DS12" s="178" t="str">
        <f>'Annex 1 - Findings'!$D$82</f>
        <v>-- select --</v>
      </c>
      <c r="DT12" s="178" t="str">
        <f>'Annex 1 - Findings'!$D$83</f>
        <v>-- select --</v>
      </c>
      <c r="DU12" s="256" t="str">
        <f>'Annex 1 - Findings'!$C$77</f>
        <v>-- select --</v>
      </c>
      <c r="DW12" s="252">
        <f>IF(INDEX('Opinion Statement (Aviation)'!$B:$B,Accounting!DW$2)="","",INDEX('Opinion Statement (Aviation)'!$B:$B,Accounting!DW$2))</f>
      </c>
      <c r="DY12" s="252" t="str">
        <f>IF(INDEX('Opinion Statement (Aviation)'!$B:$B,Accounting!DY$2)="","",INDEX('Opinion Statement (Aviation)'!$B:$B,Accounting!DY$2))</f>
        <v>-- select --</v>
      </c>
      <c r="DZ12" s="252" t="str">
        <f>IF(INDEX('Opinion Statement (Aviation)'!$B:$B,Accounting!DZ$2)="","",INDEX('Opinion Statement (Aviation)'!$B:$B,Accounting!DZ$2))</f>
        <v>-- select --</v>
      </c>
      <c r="EA12" s="252" t="str">
        <f>IF(INDEX('Opinion Statement (Aviation)'!$B:$B,Accounting!EA$2)="","",INDEX('Opinion Statement (Aviation)'!$B:$B,Accounting!EA$2))</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v>
      </c>
      <c r="EB12" s="252" t="str">
        <f>IF(INDEX('Opinion Statement (Aviation)'!$B:$B,Accounting!EB$2)="","",INDEX('Opinion Statement (Aviation)'!$B:$B,Accounting!EB$2))</f>
        <v>We have conducted a verification of the greenhouse gas data reported by the above Aircraft Operator in its Annual Emissions Report as presented above for the EU ETS and Swiss ETS.   On the basis of the verification work undertaken (see Annex 2) these data are fairly stated, with the exception of: </v>
      </c>
      <c r="EC12" s="252" t="str">
        <f>IF(INDEX('Opinion Statement (Aviation)'!$B:$B,Accounting!EC$2)="","",INDEX('Opinion Statement (Aviation)'!$B:$B,Accounting!EC$2))</f>
        <v>1.</v>
      </c>
      <c r="ED12" s="252" t="str">
        <f>IF(INDEX('Opinion Statement (Aviation)'!$B:$B,Accounting!ED$2)="","",INDEX('Opinion Statement (Aviation)'!$B:$B,Accounting!ED$2))</f>
        <v>2.</v>
      </c>
      <c r="EE12" s="252" t="str">
        <f>IF(INDEX('Opinion Statement (Aviation)'!$B:$B,Accounting!EE$2)="","",INDEX('Opinion Statement (Aviation)'!$B:$B,Accounting!EE$2))</f>
        <v>3.</v>
      </c>
      <c r="EF12" s="252">
        <f>IF(INDEX('Opinion Statement (Aviation)'!$B:$B,Accounting!EF$2)="","",INDEX('Opinion Statement (Aviation)'!$B:$B,Accounting!EF$2))</f>
      </c>
      <c r="EG12" s="252">
        <f>IF(INDEX('Opinion Statement (Aviation)'!$B:$B,Accounting!EG$2)="","",INDEX('Opinion Statement (Aviation)'!$B:$B,Accounting!EG$2))</f>
      </c>
      <c r="EH12" s="252">
        <f>IF(INDEX('Opinion Statement (Aviation)'!$B:$B,Accounting!EH$2)="","",INDEX('Opinion Statement (Aviation)'!$B:$B,Accounting!EH$2))</f>
      </c>
      <c r="EI12" s="252">
        <f>IF(INDEX('Opinion Statement (Aviation)'!$B:$B,Accounting!EI$2)="","",INDEX('Opinion Statement (Aviation)'!$B:$B,Accounting!EI$2))</f>
      </c>
      <c r="EJ12" s="252">
        <f>IF(INDEX('Opinion Statement (Aviation)'!$B:$B,Accounting!EJ$2)="","",INDEX('Opinion Statement (Aviation)'!$B:$B,Accounting!EJ$2))</f>
      </c>
      <c r="EK12" s="252" t="str">
        <f>IF(INDEX('Opinion Statement (Aviation)'!$B:$B,Accounting!EK$2)="","",INDEX('Opinion Statement (Aviation)'!$B:$B,Accounting!EK$2))</f>
        <v>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v>
      </c>
      <c r="EL12" s="252" t="str">
        <f>IF(INDEX('Opinion Statement (Aviation)'!$B:$B,Accounting!EL$2)="","",INDEX('Opinion Statement (Aviation)'!$B:$B,Accounting!EL$2))</f>
        <v>- uncorrected material mis-statement (individual or in aggregate)</v>
      </c>
      <c r="EM12" s="252" t="str">
        <f>IF(INDEX('Opinion Statement (Aviation)'!$B:$B,Accounting!EM$2)="","",INDEX('Opinion Statement (Aviation)'!$B:$B,Accounting!EM$2))</f>
        <v>- uncorrected material non-conformity (individual or in aggregate)</v>
      </c>
      <c r="EN12" s="252" t="str">
        <f>IF(INDEX('Opinion Statement (Aviation)'!$B:$B,Accounting!EN$2)="","",INDEX('Opinion Statement (Aviation)'!$B:$B,Accounting!EN$2))</f>
        <v>- limitations in the data or information made available for verification</v>
      </c>
      <c r="EO12" s="252" t="str">
        <f>IF(INDEX('Opinion Statement (Aviation)'!$B:$B,Accounting!EO$2)="","",INDEX('Opinion Statement (Aviation)'!$B:$B,Accounting!EO$2))</f>
        <v>- limitations of scope due to lack of clarity &amp; or scope of the approved monitoring plan</v>
      </c>
      <c r="EP12" s="252" t="str">
        <f>IF(INDEX('Opinion Statement (Aviation)'!$B:$B,Accounting!EP$2)="","",INDEX('Opinion Statement (Aviation)'!$B:$B,Accounting!EP$2))</f>
        <v>- the monitoring plan is not approved by the competent authority</v>
      </c>
      <c r="EQ12" s="252" t="str">
        <f>IF(INDEX('Opinion Statement (Aviation)'!$B:$B,Accounting!EQ$2)="","",INDEX('Opinion Statement (Aviation)'!$B:$B,Accounting!EQ$2))</f>
        <v>We have conducted a verification of the greenhouse gas data reported by the above Aircraft Operator in its Annual Emissions Report containing the combined data as presented above for the Swiss ETS. On the basis of the verification work undertaken (see Annex 2) these data are fairly stated.</v>
      </c>
      <c r="ER12" s="252" t="str">
        <f>IF(INDEX('Opinion Statement (Aviation)'!$B:$B,Accounting!ER$2)="","",INDEX('Opinion Statement (Aviation)'!$B:$B,Accounting!ER$2))</f>
        <v>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v>
      </c>
      <c r="ES12" s="252" t="str">
        <f>IF(INDEX('Opinion Statement (Aviation)'!$B:$B,Accounting!ES$2)="","",INDEX('Opinion Statement (Aviation)'!$B:$B,Accounting!ES$2))</f>
        <v>1.</v>
      </c>
      <c r="ET12" s="252" t="str">
        <f>IF(INDEX('Opinion Statement (Aviation)'!$B:$B,Accounting!ET$2)="","",INDEX('Opinion Statement (Aviation)'!$B:$B,Accounting!ET$2))</f>
        <v>2.</v>
      </c>
      <c r="EU12" s="252" t="str">
        <f>IF(INDEX('Opinion Statement (Aviation)'!$B:$B,Accounting!EU$2)="","",INDEX('Opinion Statement (Aviation)'!$B:$B,Accounting!EU$2))</f>
        <v>3.</v>
      </c>
      <c r="EV12" s="252">
        <f>IF(INDEX('Opinion Statement (Aviation)'!$B:$B,Accounting!EV$2)="","",INDEX('Opinion Statement (Aviation)'!$B:$B,Accounting!EV$2))</f>
      </c>
      <c r="EW12" s="252">
        <f>IF(INDEX('Opinion Statement (Aviation)'!$B:$B,Accounting!EW$2)="","",INDEX('Opinion Statement (Aviation)'!$B:$B,Accounting!EW$2))</f>
      </c>
      <c r="EX12" s="252">
        <f>IF(INDEX('Opinion Statement (Aviation)'!$B:$B,Accounting!EX$2)="","",INDEX('Opinion Statement (Aviation)'!$B:$B,Accounting!EX$2))</f>
      </c>
      <c r="EY12" s="252">
        <f>IF(INDEX('Opinion Statement (Aviation)'!$B:$B,Accounting!EY$2)="","",INDEX('Opinion Statement (Aviation)'!$B:$B,Accounting!EY$2))</f>
      </c>
      <c r="EZ12" s="252">
        <f>IF(INDEX('Opinion Statement (Aviation)'!$B:$B,Accounting!EZ$2)="","",INDEX('Opinion Statement (Aviation)'!$B:$B,Accounting!EZ$2))</f>
      </c>
      <c r="FA12" s="252" t="str">
        <f>IF(INDEX('Opinion Statement (Aviation)'!$B:$B,Accounting!FA$2)="","",INDEX('Opinion Statement (Aviation)'!$B:$B,Accounting!FA$2))</f>
        <v>We have conducted a verification of the greenhouse gas data reported by the above Aircraft Operator in its Annual Emissions Report containing the combined data as presented above for the Swiss ETS.  On the basis of the work undertaken (see Annex 2) these data CANNOT be verified due to - &lt;select/delete as appropriate&gt;</v>
      </c>
      <c r="FB12" s="252" t="str">
        <f>IF(INDEX('Opinion Statement (Aviation)'!$B:$B,Accounting!FB$2)="","",INDEX('Opinion Statement (Aviation)'!$B:$B,Accounting!FB$2))</f>
        <v>- uncorrected material mis-statement (individual or in aggregate)</v>
      </c>
      <c r="FC12" s="252" t="str">
        <f>IF(INDEX('Opinion Statement (Aviation)'!$B:$B,Accounting!FC$2)="","",INDEX('Opinion Statement (Aviation)'!$B:$B,Accounting!FC$2))</f>
        <v>- uncorrected material non-conformity (individual or in aggregate)</v>
      </c>
      <c r="FD12" s="252" t="str">
        <f>IF(INDEX('Opinion Statement (Aviation)'!$B:$B,Accounting!FD$2)="","",INDEX('Opinion Statement (Aviation)'!$B:$B,Accounting!FD$2))</f>
        <v>- limitations in the data or information made available for verification</v>
      </c>
      <c r="FE12" s="252" t="str">
        <f>IF(INDEX('Opinion Statement (Aviation)'!$B:$B,Accounting!FE$2)="","",INDEX('Opinion Statement (Aviation)'!$B:$B,Accounting!FE$2))</f>
        <v>- limitations of scope due to lack of clarity &amp; or scope of the approved monitoring plan</v>
      </c>
      <c r="FF12" s="252" t="str">
        <f>IF(INDEX('Opinion Statement (Aviation)'!$B:$B,Accounting!FF$2)="","",INDEX('Opinion Statement (Aviation)'!$B:$B,Accounting!FF$2))</f>
        <v>- the monitoring plan is not approved by the competent authority</v>
      </c>
      <c r="FH12" s="252">
        <f>IF(INDEX('Opinion Statement (Aviation)'!$B:$B,Accounting!FH$2)="","",INDEX('Opinion Statement (Aviation)'!$B:$B,Accounting!FH$2))</f>
      </c>
      <c r="FI12" s="252">
        <f>IF(INDEX('Opinion Statement (Aviation)'!$C:$C,Accounting!FI$2)="","",INDEX('Opinion Statement (Aviation)'!$C:$C,Accounting!FI$2))</f>
      </c>
      <c r="FJ12" s="252">
        <f>IF(INDEX('Opinion Statement (Aviation)'!$C:$C,Accounting!FJ$2)="","",INDEX('Opinion Statement (Aviation)'!$C:$C,Accounting!FJ$2))</f>
      </c>
      <c r="FK12" s="252">
        <f>IF(INDEX('Opinion Statement (Aviation)'!$C:$C,Accounting!FK$2)="","",INDEX('Opinion Statement (Aviation)'!$C:$C,Accounting!FK$2))</f>
      </c>
      <c r="FL12" s="252">
        <f>IF(INDEX('Opinion Statement (Aviation)'!$C:$C,Accounting!FL$2)="","",INDEX('Opinion Statement (Aviation)'!$C:$C,Accounting!FL$2))</f>
      </c>
      <c r="FM12" s="252">
        <f>IF(INDEX('Opinion Statement (Aviation)'!$C:$C,Accounting!FM$2)="","",INDEX('Opinion Statement (Aviation)'!$C:$C,Accounting!FM$2))</f>
      </c>
      <c r="FN12" s="252">
        <f>IF(INDEX('Opinion Statement (Aviation)'!$C:$C,Accounting!FN$2)="","",INDEX('Opinion Statement (Aviation)'!$C:$C,Accounting!FN$2))</f>
      </c>
      <c r="FO12" s="252">
        <f>IF(INDEX('Opinion Statement (Aviation)'!$C:$C,Accounting!FO$2)="","",INDEX('Opinion Statement (Aviation)'!$C:$C,Accounting!FO$2))</f>
      </c>
      <c r="FP12" s="252">
        <f>IF(INDEX('Opinion Statement (Aviation)'!$C:$C,Accounting!FP$2)="","",INDEX('Opinion Statement (Aviation)'!$C:$C,Accounting!FP$2))</f>
      </c>
      <c r="FQ12" s="252">
        <f>IF(INDEX('Opinion Statement (Aviation)'!$C:$C,Accounting!FQ$2)="","",INDEX('Opinion Statement (Aviation)'!$C:$C,Accounting!FQ$2))</f>
      </c>
      <c r="FR12" s="252">
        <f>IF(INDEX('Opinion Statement (Aviation)'!$C:$C,Accounting!FR$2)="","",INDEX('Opinion Statement (Aviation)'!$C:$C,Accounting!FR$2))</f>
      </c>
      <c r="FS12" s="252">
        <f>IF(INDEX('Opinion Statement (Aviation)'!$C:$C,Accounting!FS$2)="","",INDEX('Opinion Statement (Aviation)'!$C:$C,Accounting!FS$2))</f>
      </c>
      <c r="FT12" s="252">
        <f>IF(INDEX('Opinion Statement (Aviation)'!$C:$C,Accounting!FT$2)="","",INDEX('Opinion Statement (Aviation)'!$C:$C,Accounting!FT$2))</f>
      </c>
      <c r="FU12" s="252">
        <f>IF(INDEX('Opinion Statement (Aviation)'!$C:$C,Accounting!FU$2)="","",INDEX('Opinion Statement (Aviation)'!$C:$C,Accounting!FU$2))</f>
      </c>
      <c r="FV12" s="252">
        <f>IF(INDEX('Opinion Statement (Aviation)'!$C:$C,Accounting!FV$2)="","",INDEX('Opinion Statement (Aviation)'!$C:$C,Accounting!FV$2))</f>
      </c>
      <c r="FW12" s="252">
        <f>IF(INDEX('Opinion Statement (Aviation)'!$C:$C,Accounting!FW$2)="","",INDEX('Opinion Statement (Aviation)'!$C:$C,Accounting!FW$2))</f>
      </c>
      <c r="FX12" s="252">
        <f>IF(INDEX('Opinion Statement (Aviation)'!$C:$C,Accounting!FX$2)="","",INDEX('Opinion Statement (Aviation)'!$C:$C,Accounting!FX$2))</f>
      </c>
      <c r="FY12" s="252">
        <f>IF(INDEX('Opinion Statement (Aviation)'!$C:$C,Accounting!FY$2)="","",INDEX('Opinion Statement (Aviation)'!$C:$C,Accounting!FY$2))</f>
      </c>
      <c r="FZ12" s="252">
        <f>IF(INDEX('Opinion Statement (Aviation)'!$C:$C,Accounting!FZ$2)="","",INDEX('Opinion Statement (Aviation)'!$C:$C,Accounting!FZ$2))</f>
      </c>
      <c r="GA12" s="252">
        <f>IF(INDEX('Opinion Statement (Aviation)'!$C:$C,Accounting!GA$2)="","",INDEX('Opinion Statement (Aviation)'!$C:$C,Accounting!GA$2))</f>
      </c>
      <c r="GB12" s="252">
        <f>IF(INDEX('Opinion Statement (Aviation)'!$C:$C,Accounting!GB$2)="","",INDEX('Opinion Statement (Aviation)'!$C:$C,Accounting!GB$2))</f>
      </c>
      <c r="GC12" s="252">
        <f>IF(INDEX('Opinion Statement (Aviation)'!$C:$C,Accounting!GC$2)="","",INDEX('Opinion Statement (Aviation)'!$C:$C,Accounting!GC$2))</f>
      </c>
      <c r="GD12" s="252">
        <f>IF(INDEX('Opinion Statement (Aviation)'!$C:$C,Accounting!GD$2)="","",INDEX('Opinion Statement (Aviation)'!$C:$C,Accounting!GD$2))</f>
      </c>
      <c r="GE12" s="252">
        <f>IF(INDEX('Opinion Statement (Aviation)'!$C:$C,Accounting!GE$2)="","",INDEX('Opinion Statement (Aviation)'!$C:$C,Accounting!GE$2))</f>
      </c>
      <c r="GF12" s="252">
        <f>IF(INDEX('Opinion Statement (Aviation)'!$C:$C,Accounting!GF$2)="","",INDEX('Opinion Statement (Aviation)'!$C:$C,Accounting!GF$2))</f>
      </c>
      <c r="GG12" s="252">
        <f>IF(INDEX('Opinion Statement (Aviation)'!$C:$C,Accounting!GG$2)="","",INDEX('Opinion Statement (Aviation)'!$C:$C,Accounting!GG$2))</f>
      </c>
      <c r="GH12" s="252">
        <f>IF(INDEX('Opinion Statement (Aviation)'!$C:$C,Accounting!GH$2)="","",INDEX('Opinion Statement (Aviation)'!$C:$C,Accounting!GH$2))</f>
      </c>
      <c r="GI12" s="252">
        <f>IF(INDEX('Opinion Statement (Aviation)'!$C:$C,Accounting!GI$2)="","",INDEX('Opinion Statement (Aviation)'!$C:$C,Accounting!GI$2))</f>
      </c>
      <c r="GJ12" s="252">
        <f>IF(INDEX('Opinion Statement (Aviation)'!$C:$C,Accounting!GJ$2)="","",INDEX('Opinion Statement (Aviation)'!$C:$C,Accounting!GJ$2))</f>
      </c>
      <c r="GK12" s="252">
        <f>IF(INDEX('Opinion Statement (Aviation)'!$C:$C,Accounting!GK$2)="","",INDEX('Opinion Statement (Aviation)'!$C:$C,Accounting!GK$2))</f>
      </c>
      <c r="GL12" s="252">
        <f>IF(INDEX('Opinion Statement (Aviation)'!$C:$C,Accounting!GL$2)="","",INDEX('Opinion Statement (Aviation)'!$C:$C,Accounting!GL$2))</f>
      </c>
      <c r="GM12" s="252">
        <f>IF(INDEX('Opinion Statement (Aviation)'!$C:$C,Accounting!GM$2)="","",INDEX('Opinion Statement (Aviation)'!$C:$C,Accounting!GM$2))</f>
      </c>
      <c r="GN12" s="252">
        <f>IF(INDEX('Opinion Statement (Aviation)'!$C:$C,Accounting!GN$2)="","",INDEX('Opinion Statement (Aviation)'!$C:$C,Accounting!GN$2))</f>
      </c>
      <c r="GO12" s="252">
        <f>IF(INDEX('Opinion Statement (Aviation)'!$C:$C,Accounting!GO$2)="","",INDEX('Opinion Statement (Aviation)'!$C:$C,Accounting!GO$2))</f>
      </c>
      <c r="GP12" s="252">
        <f>IF(INDEX('Opinion Statement (Aviation)'!$C:$C,Accounting!GP$2)="","",INDEX('Opinion Statement (Aviation)'!$C:$C,Accounting!GP$2))</f>
      </c>
      <c r="GQ12" s="252">
        <f>IF(INDEX('Opinion Statement (Aviation)'!$C:$C,Accounting!GQ$2)="","",INDEX('Opinion Statement (Aviation)'!$C:$C,Accounting!GQ$2))</f>
      </c>
      <c r="GR12" s="252">
        <f>IF(INDEX('Opinion Statement (Aviation)'!$C:$C,Accounting!GR$2)="","",INDEX('Opinion Statement (Aviation)'!$C:$C,Accounting!GR$2))</f>
      </c>
      <c r="GS12" s="252">
        <f>IF(INDEX('Opinion Statement (Aviation)'!$C:$C,Accounting!GS$2)="","",INDEX('Opinion Statement (Aviation)'!$C:$C,Accounting!GS$2))</f>
      </c>
    </row>
    <row r="14" spans="2:30" ht="26.25">
      <c r="B14" s="246" t="str">
        <f>Translations!$B$559</f>
        <v>Findings</v>
      </c>
      <c r="X14" s="462" t="s">
        <v>1305</v>
      </c>
      <c r="Y14" s="462" t="s">
        <v>1305</v>
      </c>
      <c r="Z14" s="462" t="s">
        <v>1305</v>
      </c>
      <c r="AA14" s="462" t="s">
        <v>1305</v>
      </c>
      <c r="AB14" s="462" t="s">
        <v>1305</v>
      </c>
      <c r="AC14" s="462" t="s">
        <v>1305</v>
      </c>
      <c r="AD14" s="462" t="s">
        <v>1305</v>
      </c>
    </row>
    <row r="15" spans="2:30" ht="50.25" customHeight="1">
      <c r="B15" s="739" t="str">
        <f>IF(B7="",B10,B5)</f>
        <v>Unique ID: </v>
      </c>
      <c r="C15" s="739" t="str">
        <f>IF(B12="",C5,C10)</f>
        <v>Name of Operator: </v>
      </c>
      <c r="D15" s="739" t="str">
        <f>IF(B12="",D5,D10)</f>
        <v>Name of Installation:</v>
      </c>
      <c r="E15" s="739" t="str">
        <f>IF(E7="",E10,E5)</f>
        <v>Reporting Year:</v>
      </c>
      <c r="F15" s="750" t="str">
        <f>'Annex 1 - Findings'!A6</f>
        <v>A.</v>
      </c>
      <c r="G15" s="739" t="str">
        <f>'Annex 1 - Findings'!C6</f>
        <v>Uncorrected Misstatements that were not corrected before issuance of the verification report</v>
      </c>
      <c r="H15" s="739"/>
      <c r="I15" s="748" t="str">
        <f>'Annex 1 - Findings'!A18</f>
        <v>B.</v>
      </c>
      <c r="J15" s="739" t="str">
        <f>'Annex 1 - Findings'!C18</f>
        <v>Uncorrected Non-conformities with approved Monitoring Plan</v>
      </c>
      <c r="K15" s="739"/>
      <c r="L15" s="748" t="str">
        <f>'Annex 1 - Findings'!A31</f>
        <v>C.</v>
      </c>
      <c r="M15" s="739" t="str">
        <f>'Annex 1 - Findings'!C31</f>
        <v>Uncorrected Non-compliances with MRR which were identified during verification</v>
      </c>
      <c r="N15" s="739"/>
      <c r="O15" s="748" t="str">
        <f>'Annex 1 - Findings'!A43</f>
        <v>D.</v>
      </c>
      <c r="P15" s="741" t="str">
        <f>'Annex 1 - Findings'!C43</f>
        <v>Recommended Improvements, if any </v>
      </c>
      <c r="Q15" s="748" t="str">
        <f>'Annex 1 - Findings'!A55</f>
        <v>E.</v>
      </c>
      <c r="R15" s="741" t="str">
        <f>'Annex 1 - Findings'!C55</f>
        <v>Prior year Non-conformities that have NOT been resolved.  
Any prior year Non-conformities reported in the previous Verification Report that have been resolved do not need to be listed here.</v>
      </c>
      <c r="S15" s="741" t="str">
        <f>'Annex 3 - Changes '!A6</f>
        <v>A) approved by the Competent Authority but which have NOT been incorporated within a re-issued Permit/ Monitoring Plan at completion of verification</v>
      </c>
      <c r="T15" s="741"/>
      <c r="U15" s="741" t="str">
        <f>'Annex 3 - Changes '!A20</f>
        <v>B) identified by the verifier and which have NOT been reported by 31 December of the reporting year</v>
      </c>
      <c r="V15" s="741"/>
      <c r="W15" s="470" t="str">
        <f>Translations!$B$520</f>
        <v>Scheme:</v>
      </c>
      <c r="X15" s="748" t="str">
        <f>F15&amp;$W$15</f>
        <v>A.Scheme:</v>
      </c>
      <c r="Y15" s="748" t="str">
        <f>I15&amp;$W$15</f>
        <v>B.Scheme:</v>
      </c>
      <c r="Z15" s="748" t="str">
        <f>L15&amp;$W$15</f>
        <v>C.Scheme:</v>
      </c>
      <c r="AA15" s="748" t="str">
        <f>O15&amp;$W$15</f>
        <v>D.Scheme:</v>
      </c>
      <c r="AB15" s="748" t="str">
        <f>Q15&amp;$W$15</f>
        <v>E.Scheme:</v>
      </c>
      <c r="AC15" s="748" t="str">
        <f>$W$15&amp;" "&amp;LEFT(S15,2)</f>
        <v>Scheme: A)</v>
      </c>
      <c r="AD15" s="748" t="str">
        <f>$W$15&amp;" "&amp;LEFT(U15,2)</f>
        <v>Scheme: B)</v>
      </c>
    </row>
    <row r="16" spans="2:104" ht="12.75">
      <c r="B16" s="739"/>
      <c r="C16" s="739"/>
      <c r="D16" s="739"/>
      <c r="E16" s="739"/>
      <c r="F16" s="750"/>
      <c r="G16" s="251"/>
      <c r="H16" s="249" t="str">
        <f>'Annex 1 - Findings'!D6</f>
        <v>Material?</v>
      </c>
      <c r="I16" s="749"/>
      <c r="J16" s="251"/>
      <c r="K16" s="249" t="str">
        <f>'Annex 1 - Findings'!D19</f>
        <v>Material?</v>
      </c>
      <c r="L16" s="749"/>
      <c r="M16" s="251"/>
      <c r="N16" s="249" t="str">
        <f>'Annex 1 - Findings'!D31</f>
        <v>Material?</v>
      </c>
      <c r="O16" s="749"/>
      <c r="P16" s="751"/>
      <c r="Q16" s="749"/>
      <c r="R16" s="751"/>
      <c r="S16" s="751"/>
      <c r="T16" s="751"/>
      <c r="U16" s="751"/>
      <c r="V16" s="751"/>
      <c r="X16" s="749"/>
      <c r="Y16" s="749"/>
      <c r="Z16" s="749"/>
      <c r="AA16" s="749"/>
      <c r="AB16" s="749"/>
      <c r="AC16" s="749"/>
      <c r="AD16" s="749"/>
      <c r="CZ16" s="51"/>
    </row>
    <row r="17" spans="1:104" ht="12.75">
      <c r="A17" s="39"/>
      <c r="B17" s="261">
        <f>IF(B7="",B12,B7)</f>
      </c>
      <c r="C17" s="261">
        <f>IF(C7="",C12,C7)</f>
      </c>
      <c r="D17" s="261">
        <f>IF(D7="",D12,D7)</f>
      </c>
      <c r="E17" s="261">
        <f>IF(E7="",E12,E7)</f>
      </c>
      <c r="F17" s="179" t="str">
        <f>'Annex 1 - Findings'!A7</f>
        <v>A1</v>
      </c>
      <c r="G17" s="175">
        <f>IF('Annex 1 - Findings'!C7="","",'Annex 1 - Findings'!C7)</f>
      </c>
      <c r="H17" s="180" t="str">
        <f>'Annex 1 - Findings'!D7</f>
        <v>-- select --</v>
      </c>
      <c r="I17" s="179" t="str">
        <f>'Annex 1 - Findings'!A20</f>
        <v>B1</v>
      </c>
      <c r="J17" s="175">
        <f>IF('Annex 1 - Findings'!C20="","",'Annex 1 - Findings'!C20)</f>
      </c>
      <c r="K17" s="180" t="str">
        <f>'Annex 1 - Findings'!D20</f>
        <v>-- select --</v>
      </c>
      <c r="L17" s="179" t="str">
        <f>'Annex 1 - Findings'!A32</f>
        <v>C1</v>
      </c>
      <c r="M17" s="175">
        <f>IF('Annex 1 - Findings'!C32="","",'Annex 1 - Findings'!C32)</f>
      </c>
      <c r="N17" s="180" t="str">
        <f>'Annex 1 - Findings'!D32</f>
        <v>-- select --</v>
      </c>
      <c r="O17" s="179" t="str">
        <f>'Annex 1 - Findings'!A44</f>
        <v>D1</v>
      </c>
      <c r="P17" s="175">
        <f>IF('Annex 1 - Findings'!C44="","",'Annex 1 - Findings'!C44)</f>
      </c>
      <c r="Q17" s="179" t="str">
        <f>'Annex 1 - Findings'!A56</f>
        <v>E1</v>
      </c>
      <c r="R17" s="181">
        <f>IF('Annex 1 - Findings'!C56="","",'Annex 1 - Findings'!C56)</f>
      </c>
      <c r="S17" s="182">
        <f>'Annex 3 - Changes '!A8</f>
        <v>1</v>
      </c>
      <c r="T17" s="175">
        <f>IF('Annex 3 - Changes '!C8="","",'Annex 3 - Changes '!C8)</f>
      </c>
      <c r="U17" s="182">
        <f>'Annex 3 - Changes '!A22</f>
        <v>1</v>
      </c>
      <c r="V17" s="175">
        <f>IF('Annex 3 - Changes '!C22="","",'Annex 3 - Changes '!C22)</f>
      </c>
      <c r="X17" s="175" t="str">
        <f>IF('Annex 1 - Findings'!B7="","",'Annex 1 - Findings'!B7)</f>
        <v>-- select --</v>
      </c>
      <c r="Y17" s="175" t="str">
        <f>IF('Annex 1 - Findings'!B20="","",'Annex 1 - Findings'!B20)</f>
        <v>-- select --</v>
      </c>
      <c r="Z17" s="175" t="str">
        <f>IF('Annex 1 - Findings'!B32="","",'Annex 1 - Findings'!B32)</f>
        <v>-- select --</v>
      </c>
      <c r="AA17" s="175" t="str">
        <f>IF('Annex 1 - Findings'!B44="","",'Annex 1 - Findings'!B44)</f>
        <v>-- select --</v>
      </c>
      <c r="AB17" s="181" t="str">
        <f>IF('Annex 1 - Findings'!B56="","",'Annex 1 - Findings'!B56)</f>
        <v>-- select --</v>
      </c>
      <c r="AC17" s="175" t="str">
        <f>IF('Annex 3 - Changes '!B8="","",'Annex 3 - Changes '!B8)</f>
        <v>-- select --</v>
      </c>
      <c r="AD17" s="175" t="str">
        <f>IF('Annex 3 - Changes '!B22="","",'Annex 3 - Changes '!B22)</f>
        <v>-- select --</v>
      </c>
      <c r="CZ17" s="51"/>
    </row>
    <row r="18" spans="2:30" ht="12.75">
      <c r="B18" s="261">
        <f aca="true" t="shared" si="10" ref="B18:B26">B17</f>
      </c>
      <c r="C18" s="261">
        <f aca="true" t="shared" si="11" ref="C18:C26">C17</f>
      </c>
      <c r="D18" s="261">
        <f aca="true" t="shared" si="12" ref="D18:D26">D17</f>
      </c>
      <c r="E18" s="261">
        <f aca="true" t="shared" si="13" ref="E18:E26">E17</f>
      </c>
      <c r="F18" s="179" t="str">
        <f>'Annex 1 - Findings'!A8</f>
        <v>A2</v>
      </c>
      <c r="G18" s="175">
        <f>IF('Annex 1 - Findings'!C8="","",'Annex 1 - Findings'!C8)</f>
      </c>
      <c r="H18" s="180" t="str">
        <f>'Annex 1 - Findings'!D8</f>
        <v>-- select --</v>
      </c>
      <c r="I18" s="179" t="str">
        <f>'Annex 1 - Findings'!A21</f>
        <v>B2</v>
      </c>
      <c r="J18" s="175">
        <f>IF('Annex 1 - Findings'!C21="","",'Annex 1 - Findings'!C21)</f>
      </c>
      <c r="K18" s="180" t="str">
        <f>'Annex 1 - Findings'!D21</f>
        <v>-- select --</v>
      </c>
      <c r="L18" s="179" t="str">
        <f>'Annex 1 - Findings'!A33</f>
        <v>C2</v>
      </c>
      <c r="M18" s="175">
        <f>IF('Annex 1 - Findings'!C33="","",'Annex 1 - Findings'!C33)</f>
      </c>
      <c r="N18" s="180" t="str">
        <f>'Annex 1 - Findings'!D33</f>
        <v>-- select --</v>
      </c>
      <c r="O18" s="179" t="str">
        <f>'Annex 1 - Findings'!A45</f>
        <v>D2</v>
      </c>
      <c r="P18" s="175">
        <f>IF('Annex 1 - Findings'!C45="","",'Annex 1 - Findings'!C45)</f>
      </c>
      <c r="Q18" s="179" t="str">
        <f>'Annex 1 - Findings'!A57</f>
        <v>E2</v>
      </c>
      <c r="R18" s="181">
        <f>IF('Annex 1 - Findings'!C57="","",'Annex 1 - Findings'!C57)</f>
      </c>
      <c r="S18" s="182">
        <f>'Annex 3 - Changes '!A9</f>
        <v>2</v>
      </c>
      <c r="T18" s="175">
        <f>IF('Annex 3 - Changes '!C9="","",'Annex 3 - Changes '!C9)</f>
      </c>
      <c r="U18" s="182">
        <f>'Annex 3 - Changes '!A23</f>
        <v>2</v>
      </c>
      <c r="V18" s="175">
        <f>IF('Annex 3 - Changes '!C23="","",'Annex 3 - Changes '!C23)</f>
      </c>
      <c r="X18" s="175" t="str">
        <f>IF('Annex 1 - Findings'!B8="","",'Annex 1 - Findings'!B8)</f>
        <v>-- select --</v>
      </c>
      <c r="Y18" s="175" t="str">
        <f>IF('Annex 1 - Findings'!B21="","",'Annex 1 - Findings'!B21)</f>
        <v>-- select --</v>
      </c>
      <c r="Z18" s="175" t="str">
        <f>IF('Annex 1 - Findings'!B33="","",'Annex 1 - Findings'!B33)</f>
        <v>-- select --</v>
      </c>
      <c r="AA18" s="175" t="str">
        <f>IF('Annex 1 - Findings'!B45="","",'Annex 1 - Findings'!B45)</f>
        <v>-- select --</v>
      </c>
      <c r="AB18" s="181" t="str">
        <f>IF('Annex 1 - Findings'!B57="","",'Annex 1 - Findings'!B57)</f>
        <v>-- select --</v>
      </c>
      <c r="AC18" s="175" t="str">
        <f>IF('Annex 3 - Changes '!B9="","",'Annex 3 - Changes '!B9)</f>
        <v>-- select --</v>
      </c>
      <c r="AD18" s="175" t="str">
        <f>IF('Annex 3 - Changes '!B23="","",'Annex 3 - Changes '!B23)</f>
        <v>-- select --</v>
      </c>
    </row>
    <row r="19" spans="2:30" ht="12.75">
      <c r="B19" s="261">
        <f t="shared" si="10"/>
      </c>
      <c r="C19" s="261">
        <f t="shared" si="11"/>
      </c>
      <c r="D19" s="261">
        <f t="shared" si="12"/>
      </c>
      <c r="E19" s="261">
        <f t="shared" si="13"/>
      </c>
      <c r="F19" s="179" t="str">
        <f>'Annex 1 - Findings'!A9</f>
        <v>A3</v>
      </c>
      <c r="G19" s="175">
        <f>IF('Annex 1 - Findings'!C9="","",'Annex 1 - Findings'!C9)</f>
      </c>
      <c r="H19" s="180" t="str">
        <f>'Annex 1 - Findings'!D9</f>
        <v>-- select --</v>
      </c>
      <c r="I19" s="179" t="str">
        <f>'Annex 1 - Findings'!A22</f>
        <v>B3</v>
      </c>
      <c r="J19" s="175">
        <f>IF('Annex 1 - Findings'!C22="","",'Annex 1 - Findings'!C22)</f>
      </c>
      <c r="K19" s="180" t="str">
        <f>'Annex 1 - Findings'!D22</f>
        <v>-- select --</v>
      </c>
      <c r="L19" s="179" t="str">
        <f>'Annex 1 - Findings'!A34</f>
        <v>C3</v>
      </c>
      <c r="M19" s="175">
        <f>IF('Annex 1 - Findings'!C34="","",'Annex 1 - Findings'!C34)</f>
      </c>
      <c r="N19" s="180" t="str">
        <f>'Annex 1 - Findings'!D34</f>
        <v>-- select --</v>
      </c>
      <c r="O19" s="179" t="str">
        <f>'Annex 1 - Findings'!A46</f>
        <v>D3</v>
      </c>
      <c r="P19" s="175">
        <f>IF('Annex 1 - Findings'!C46="","",'Annex 1 - Findings'!C46)</f>
      </c>
      <c r="Q19" s="179" t="str">
        <f>'Annex 1 - Findings'!A58</f>
        <v>E3</v>
      </c>
      <c r="R19" s="181">
        <f>IF('Annex 1 - Findings'!C58="","",'Annex 1 - Findings'!C58)</f>
      </c>
      <c r="S19" s="182">
        <f>'Annex 3 - Changes '!A10</f>
        <v>3</v>
      </c>
      <c r="T19" s="175">
        <f>IF('Annex 3 - Changes '!C10="","",'Annex 3 - Changes '!C10)</f>
      </c>
      <c r="U19" s="182">
        <f>'Annex 3 - Changes '!A24</f>
        <v>3</v>
      </c>
      <c r="V19" s="175">
        <f>IF('Annex 3 - Changes '!C24="","",'Annex 3 - Changes '!C24)</f>
      </c>
      <c r="X19" s="175" t="str">
        <f>IF('Annex 1 - Findings'!B9="","",'Annex 1 - Findings'!B9)</f>
        <v>-- select --</v>
      </c>
      <c r="Y19" s="175" t="str">
        <f>IF('Annex 1 - Findings'!B22="","",'Annex 1 - Findings'!B22)</f>
        <v>-- select --</v>
      </c>
      <c r="Z19" s="175" t="str">
        <f>IF('Annex 1 - Findings'!B34="","",'Annex 1 - Findings'!B34)</f>
        <v>-- select --</v>
      </c>
      <c r="AA19" s="175" t="str">
        <f>IF('Annex 1 - Findings'!B46="","",'Annex 1 - Findings'!B46)</f>
        <v>-- select --</v>
      </c>
      <c r="AB19" s="181" t="str">
        <f>IF('Annex 1 - Findings'!B58="","",'Annex 1 - Findings'!B58)</f>
        <v>-- select --</v>
      </c>
      <c r="AC19" s="175" t="str">
        <f>IF('Annex 3 - Changes '!B10="","",'Annex 3 - Changes '!B10)</f>
        <v>-- select --</v>
      </c>
      <c r="AD19" s="175" t="str">
        <f>IF('Annex 3 - Changes '!B24="","",'Annex 3 - Changes '!B24)</f>
        <v>-- select --</v>
      </c>
    </row>
    <row r="20" spans="2:30" ht="12.75">
      <c r="B20" s="261">
        <f t="shared" si="10"/>
      </c>
      <c r="C20" s="261">
        <f t="shared" si="11"/>
      </c>
      <c r="D20" s="261">
        <f t="shared" si="12"/>
      </c>
      <c r="E20" s="261">
        <f t="shared" si="13"/>
      </c>
      <c r="F20" s="179" t="str">
        <f>'Annex 1 - Findings'!A10</f>
        <v>A4</v>
      </c>
      <c r="G20" s="175">
        <f>IF('Annex 1 - Findings'!C10="","",'Annex 1 - Findings'!C10)</f>
      </c>
      <c r="H20" s="180" t="str">
        <f>'Annex 1 - Findings'!D10</f>
        <v>-- select --</v>
      </c>
      <c r="I20" s="179" t="str">
        <f>'Annex 1 - Findings'!A23</f>
        <v>B4</v>
      </c>
      <c r="J20" s="175">
        <f>IF('Annex 1 - Findings'!C23="","",'Annex 1 - Findings'!C23)</f>
      </c>
      <c r="K20" s="180" t="str">
        <f>'Annex 1 - Findings'!D23</f>
        <v>-- select --</v>
      </c>
      <c r="L20" s="179" t="str">
        <f>'Annex 1 - Findings'!A35</f>
        <v>C4</v>
      </c>
      <c r="M20" s="175">
        <f>IF('Annex 1 - Findings'!C35="","",'Annex 1 - Findings'!C35)</f>
      </c>
      <c r="N20" s="180" t="str">
        <f>'Annex 1 - Findings'!D35</f>
        <v>-- select --</v>
      </c>
      <c r="O20" s="179" t="str">
        <f>'Annex 1 - Findings'!A47</f>
        <v>D4</v>
      </c>
      <c r="P20" s="175">
        <f>IF('Annex 1 - Findings'!C47="","",'Annex 1 - Findings'!C47)</f>
      </c>
      <c r="Q20" s="179" t="str">
        <f>'Annex 1 - Findings'!A59</f>
        <v>E4</v>
      </c>
      <c r="R20" s="181">
        <f>IF('Annex 1 - Findings'!C59="","",'Annex 1 - Findings'!C59)</f>
      </c>
      <c r="S20" s="182">
        <f>'Annex 3 - Changes '!A11</f>
        <v>4</v>
      </c>
      <c r="T20" s="175">
        <f>IF('Annex 3 - Changes '!C11="","",'Annex 3 - Changes '!C11)</f>
      </c>
      <c r="U20" s="182">
        <f>'Annex 3 - Changes '!A25</f>
        <v>4</v>
      </c>
      <c r="V20" s="175">
        <f>IF('Annex 3 - Changes '!C25="","",'Annex 3 - Changes '!C25)</f>
      </c>
      <c r="X20" s="175" t="str">
        <f>IF('Annex 1 - Findings'!B10="","",'Annex 1 - Findings'!B10)</f>
        <v>-- select --</v>
      </c>
      <c r="Y20" s="175" t="str">
        <f>IF('Annex 1 - Findings'!B23="","",'Annex 1 - Findings'!B23)</f>
        <v>-- select --</v>
      </c>
      <c r="Z20" s="175" t="str">
        <f>IF('Annex 1 - Findings'!B35="","",'Annex 1 - Findings'!B35)</f>
        <v>-- select --</v>
      </c>
      <c r="AA20" s="175" t="str">
        <f>IF('Annex 1 - Findings'!B47="","",'Annex 1 - Findings'!B47)</f>
        <v>-- select --</v>
      </c>
      <c r="AB20" s="181" t="str">
        <f>IF('Annex 1 - Findings'!B59="","",'Annex 1 - Findings'!B59)</f>
        <v>-- select --</v>
      </c>
      <c r="AC20" s="175" t="str">
        <f>IF('Annex 3 - Changes '!B11="","",'Annex 3 - Changes '!B11)</f>
        <v>-- select --</v>
      </c>
      <c r="AD20" s="175" t="str">
        <f>IF('Annex 3 - Changes '!B25="","",'Annex 3 - Changes '!B25)</f>
        <v>-- select --</v>
      </c>
    </row>
    <row r="21" spans="2:30" ht="12.75">
      <c r="B21" s="261">
        <f t="shared" si="10"/>
      </c>
      <c r="C21" s="261">
        <f t="shared" si="11"/>
      </c>
      <c r="D21" s="261">
        <f t="shared" si="12"/>
      </c>
      <c r="E21" s="261">
        <f t="shared" si="13"/>
      </c>
      <c r="F21" s="179" t="str">
        <f>'Annex 1 - Findings'!A11</f>
        <v>A5</v>
      </c>
      <c r="G21" s="175">
        <f>IF('Annex 1 - Findings'!C11="","",'Annex 1 - Findings'!C11)</f>
      </c>
      <c r="H21" s="180" t="str">
        <f>'Annex 1 - Findings'!D11</f>
        <v>-- select --</v>
      </c>
      <c r="I21" s="179" t="str">
        <f>'Annex 1 - Findings'!A24</f>
        <v>B5</v>
      </c>
      <c r="J21" s="175">
        <f>IF('Annex 1 - Findings'!C24="","",'Annex 1 - Findings'!C24)</f>
      </c>
      <c r="K21" s="180" t="str">
        <f>'Annex 1 - Findings'!D24</f>
        <v>-- select --</v>
      </c>
      <c r="L21" s="179" t="str">
        <f>'Annex 1 - Findings'!A36</f>
        <v>C5</v>
      </c>
      <c r="M21" s="175">
        <f>IF('Annex 1 - Findings'!C36="","",'Annex 1 - Findings'!C36)</f>
      </c>
      <c r="N21" s="180" t="str">
        <f>'Annex 1 - Findings'!D36</f>
        <v>-- select --</v>
      </c>
      <c r="O21" s="179" t="str">
        <f>'Annex 1 - Findings'!A48</f>
        <v>D5</v>
      </c>
      <c r="P21" s="175">
        <f>IF('Annex 1 - Findings'!C48="","",'Annex 1 - Findings'!C48)</f>
      </c>
      <c r="Q21" s="179" t="str">
        <f>'Annex 1 - Findings'!A60</f>
        <v>E5</v>
      </c>
      <c r="R21" s="181">
        <f>IF('Annex 1 - Findings'!C60="","",'Annex 1 - Findings'!C60)</f>
      </c>
      <c r="S21" s="182">
        <f>'Annex 3 - Changes '!A12</f>
        <v>5</v>
      </c>
      <c r="T21" s="175">
        <f>IF('Annex 3 - Changes '!C12="","",'Annex 3 - Changes '!C12)</f>
      </c>
      <c r="U21" s="182">
        <f>'Annex 3 - Changes '!A26</f>
        <v>5</v>
      </c>
      <c r="V21" s="175">
        <f>IF('Annex 3 - Changes '!C26="","",'Annex 3 - Changes '!C26)</f>
      </c>
      <c r="X21" s="175" t="str">
        <f>IF('Annex 1 - Findings'!B11="","",'Annex 1 - Findings'!B11)</f>
        <v>-- select --</v>
      </c>
      <c r="Y21" s="175" t="str">
        <f>IF('Annex 1 - Findings'!B24="","",'Annex 1 - Findings'!B24)</f>
        <v>-- select --</v>
      </c>
      <c r="Z21" s="175" t="str">
        <f>IF('Annex 1 - Findings'!B36="","",'Annex 1 - Findings'!B36)</f>
        <v>-- select --</v>
      </c>
      <c r="AA21" s="175" t="str">
        <f>IF('Annex 1 - Findings'!B48="","",'Annex 1 - Findings'!B48)</f>
        <v>-- select --</v>
      </c>
      <c r="AB21" s="181" t="str">
        <f>IF('Annex 1 - Findings'!B60="","",'Annex 1 - Findings'!B60)</f>
        <v>-- select --</v>
      </c>
      <c r="AC21" s="175" t="str">
        <f>IF('Annex 3 - Changes '!B12="","",'Annex 3 - Changes '!B12)</f>
        <v>-- select --</v>
      </c>
      <c r="AD21" s="175" t="str">
        <f>IF('Annex 3 - Changes '!B26="","",'Annex 3 - Changes '!B26)</f>
        <v>-- select --</v>
      </c>
    </row>
    <row r="22" spans="2:30" ht="12.75">
      <c r="B22" s="261">
        <f t="shared" si="10"/>
      </c>
      <c r="C22" s="261">
        <f t="shared" si="11"/>
      </c>
      <c r="D22" s="261">
        <f t="shared" si="12"/>
      </c>
      <c r="E22" s="261">
        <f t="shared" si="13"/>
      </c>
      <c r="F22" s="179" t="str">
        <f>'Annex 1 - Findings'!A12</f>
        <v>A6</v>
      </c>
      <c r="G22" s="175">
        <f>IF('Annex 1 - Findings'!C12="","",'Annex 1 - Findings'!C12)</f>
      </c>
      <c r="H22" s="180" t="str">
        <f>'Annex 1 - Findings'!D12</f>
        <v>-- select --</v>
      </c>
      <c r="I22" s="179" t="str">
        <f>'Annex 1 - Findings'!A25</f>
        <v>B6</v>
      </c>
      <c r="J22" s="175">
        <f>IF('Annex 1 - Findings'!C25="","",'Annex 1 - Findings'!C25)</f>
      </c>
      <c r="K22" s="180" t="str">
        <f>'Annex 1 - Findings'!D25</f>
        <v>-- select --</v>
      </c>
      <c r="L22" s="179" t="str">
        <f>'Annex 1 - Findings'!A37</f>
        <v>C6</v>
      </c>
      <c r="M22" s="175">
        <f>IF('Annex 1 - Findings'!C37="","",'Annex 1 - Findings'!C37)</f>
      </c>
      <c r="N22" s="180" t="str">
        <f>'Annex 1 - Findings'!D37</f>
        <v>-- select --</v>
      </c>
      <c r="O22" s="179" t="str">
        <f>'Annex 1 - Findings'!A49</f>
        <v>D6</v>
      </c>
      <c r="P22" s="175">
        <f>IF('Annex 1 - Findings'!C49="","",'Annex 1 - Findings'!C49)</f>
      </c>
      <c r="Q22" s="179" t="str">
        <f>'Annex 1 - Findings'!A61</f>
        <v>E6</v>
      </c>
      <c r="R22" s="181">
        <f>IF('Annex 1 - Findings'!C61="","",'Annex 1 - Findings'!C61)</f>
      </c>
      <c r="S22" s="182">
        <f>'Annex 3 - Changes '!A13</f>
        <v>6</v>
      </c>
      <c r="T22" s="175">
        <f>IF('Annex 3 - Changes '!C13="","",'Annex 3 - Changes '!C13)</f>
      </c>
      <c r="U22" s="182">
        <f>'Annex 3 - Changes '!A27</f>
        <v>6</v>
      </c>
      <c r="V22" s="175">
        <f>IF('Annex 3 - Changes '!C27="","",'Annex 3 - Changes '!C27)</f>
      </c>
      <c r="X22" s="175" t="str">
        <f>IF('Annex 1 - Findings'!B12="","",'Annex 1 - Findings'!B12)</f>
        <v>-- select --</v>
      </c>
      <c r="Y22" s="175" t="str">
        <f>IF('Annex 1 - Findings'!B25="","",'Annex 1 - Findings'!B25)</f>
        <v>-- select --</v>
      </c>
      <c r="Z22" s="175" t="str">
        <f>IF('Annex 1 - Findings'!B37="","",'Annex 1 - Findings'!B37)</f>
        <v>-- select --</v>
      </c>
      <c r="AA22" s="175" t="str">
        <f>IF('Annex 1 - Findings'!B49="","",'Annex 1 - Findings'!B49)</f>
        <v>-- select --</v>
      </c>
      <c r="AB22" s="181" t="str">
        <f>IF('Annex 1 - Findings'!B61="","",'Annex 1 - Findings'!B61)</f>
        <v>-- select --</v>
      </c>
      <c r="AC22" s="175" t="str">
        <f>IF('Annex 3 - Changes '!B13="","",'Annex 3 - Changes '!B13)</f>
        <v>-- select --</v>
      </c>
      <c r="AD22" s="175" t="str">
        <f>IF('Annex 3 - Changes '!B27="","",'Annex 3 - Changes '!B27)</f>
        <v>-- select --</v>
      </c>
    </row>
    <row r="23" spans="2:30" ht="12.75">
      <c r="B23" s="261">
        <f t="shared" si="10"/>
      </c>
      <c r="C23" s="261">
        <f t="shared" si="11"/>
      </c>
      <c r="D23" s="261">
        <f t="shared" si="12"/>
      </c>
      <c r="E23" s="261">
        <f t="shared" si="13"/>
      </c>
      <c r="F23" s="179" t="str">
        <f>'Annex 1 - Findings'!A13</f>
        <v>A7</v>
      </c>
      <c r="G23" s="175">
        <f>IF('Annex 1 - Findings'!C13="","",'Annex 1 - Findings'!C13)</f>
      </c>
      <c r="H23" s="180" t="str">
        <f>'Annex 1 - Findings'!D13</f>
        <v>-- select --</v>
      </c>
      <c r="I23" s="179" t="str">
        <f>'Annex 1 - Findings'!A26</f>
        <v>B7</v>
      </c>
      <c r="J23" s="175">
        <f>IF('Annex 1 - Findings'!C26="","",'Annex 1 - Findings'!C26)</f>
      </c>
      <c r="K23" s="180" t="str">
        <f>'Annex 1 - Findings'!D26</f>
        <v>-- select --</v>
      </c>
      <c r="L23" s="179" t="str">
        <f>'Annex 1 - Findings'!A38</f>
        <v>C7</v>
      </c>
      <c r="M23" s="175">
        <f>IF('Annex 1 - Findings'!C38="","",'Annex 1 - Findings'!C38)</f>
      </c>
      <c r="N23" s="180" t="str">
        <f>'Annex 1 - Findings'!D38</f>
        <v>-- select --</v>
      </c>
      <c r="O23" s="179" t="str">
        <f>'Annex 1 - Findings'!A50</f>
        <v>D7</v>
      </c>
      <c r="P23" s="175">
        <f>IF('Annex 1 - Findings'!C50="","",'Annex 1 - Findings'!C50)</f>
      </c>
      <c r="Q23" s="179" t="str">
        <f>'Annex 1 - Findings'!A62</f>
        <v>E7</v>
      </c>
      <c r="R23" s="181">
        <f>IF('Annex 1 - Findings'!C62="","",'Annex 1 - Findings'!C62)</f>
      </c>
      <c r="S23" s="182">
        <f>'Annex 3 - Changes '!A14</f>
        <v>7</v>
      </c>
      <c r="T23" s="175">
        <f>IF('Annex 3 - Changes '!C14="","",'Annex 3 - Changes '!C14)</f>
      </c>
      <c r="U23" s="182">
        <f>'Annex 3 - Changes '!A28</f>
        <v>7</v>
      </c>
      <c r="V23" s="175">
        <f>IF('Annex 3 - Changes '!C28="","",'Annex 3 - Changes '!C28)</f>
      </c>
      <c r="X23" s="175" t="str">
        <f>IF('Annex 1 - Findings'!B13="","",'Annex 1 - Findings'!B13)</f>
        <v>-- select --</v>
      </c>
      <c r="Y23" s="175" t="str">
        <f>IF('Annex 1 - Findings'!B26="","",'Annex 1 - Findings'!B26)</f>
        <v>-- select --</v>
      </c>
      <c r="Z23" s="175" t="str">
        <f>IF('Annex 1 - Findings'!B38="","",'Annex 1 - Findings'!B38)</f>
        <v>-- select --</v>
      </c>
      <c r="AA23" s="175" t="str">
        <f>IF('Annex 1 - Findings'!B50="","",'Annex 1 - Findings'!B50)</f>
        <v>-- select --</v>
      </c>
      <c r="AB23" s="181" t="str">
        <f>IF('Annex 1 - Findings'!B62="","",'Annex 1 - Findings'!B62)</f>
        <v>-- select --</v>
      </c>
      <c r="AC23" s="175" t="str">
        <f>IF('Annex 3 - Changes '!B14="","",'Annex 3 - Changes '!B14)</f>
        <v>-- select --</v>
      </c>
      <c r="AD23" s="175" t="str">
        <f>IF('Annex 3 - Changes '!B28="","",'Annex 3 - Changes '!B28)</f>
        <v>-- select --</v>
      </c>
    </row>
    <row r="24" spans="2:30" ht="12.75">
      <c r="B24" s="261">
        <f t="shared" si="10"/>
      </c>
      <c r="C24" s="261">
        <f t="shared" si="11"/>
      </c>
      <c r="D24" s="261">
        <f t="shared" si="12"/>
      </c>
      <c r="E24" s="261">
        <f t="shared" si="13"/>
      </c>
      <c r="F24" s="179" t="str">
        <f>'Annex 1 - Findings'!A14</f>
        <v>A8</v>
      </c>
      <c r="G24" s="175">
        <f>IF('Annex 1 - Findings'!C14="","",'Annex 1 - Findings'!C14)</f>
      </c>
      <c r="H24" s="180" t="str">
        <f>'Annex 1 - Findings'!D14</f>
        <v>-- select --</v>
      </c>
      <c r="I24" s="179" t="str">
        <f>'Annex 1 - Findings'!A27</f>
        <v>B8</v>
      </c>
      <c r="J24" s="175">
        <f>IF('Annex 1 - Findings'!C27="","",'Annex 1 - Findings'!C27)</f>
      </c>
      <c r="K24" s="180" t="str">
        <f>'Annex 1 - Findings'!D27</f>
        <v>-- select --</v>
      </c>
      <c r="L24" s="179" t="str">
        <f>'Annex 1 - Findings'!A39</f>
        <v>C8</v>
      </c>
      <c r="M24" s="175">
        <f>IF('Annex 1 - Findings'!C39="","",'Annex 1 - Findings'!C39)</f>
      </c>
      <c r="N24" s="180" t="str">
        <f>'Annex 1 - Findings'!D39</f>
        <v>-- select --</v>
      </c>
      <c r="O24" s="179" t="str">
        <f>'Annex 1 - Findings'!A51</f>
        <v>D8</v>
      </c>
      <c r="P24" s="175">
        <f>IF('Annex 1 - Findings'!C51="","",'Annex 1 - Findings'!C51)</f>
      </c>
      <c r="Q24" s="179" t="str">
        <f>'Annex 1 - Findings'!A63</f>
        <v>E8</v>
      </c>
      <c r="R24" s="181">
        <f>IF('Annex 1 - Findings'!C63="","",'Annex 1 - Findings'!C63)</f>
      </c>
      <c r="S24" s="179">
        <f>'Annex 3 - Changes '!A15</f>
        <v>8</v>
      </c>
      <c r="T24" s="175">
        <f>IF('Annex 3 - Changes '!C15="","",'Annex 3 - Changes '!C15)</f>
      </c>
      <c r="U24" s="182">
        <f>'Annex 3 - Changes '!A29</f>
        <v>8</v>
      </c>
      <c r="V24" s="175">
        <f>IF('Annex 3 - Changes '!C29="","",'Annex 3 - Changes '!C29)</f>
      </c>
      <c r="X24" s="175" t="str">
        <f>IF('Annex 1 - Findings'!B14="","",'Annex 1 - Findings'!B14)</f>
        <v>-- select --</v>
      </c>
      <c r="Y24" s="175" t="str">
        <f>IF('Annex 1 - Findings'!B27="","",'Annex 1 - Findings'!B27)</f>
        <v>-- select --</v>
      </c>
      <c r="Z24" s="175" t="str">
        <f>IF('Annex 1 - Findings'!B39="","",'Annex 1 - Findings'!B39)</f>
        <v>-- select --</v>
      </c>
      <c r="AA24" s="175" t="str">
        <f>IF('Annex 1 - Findings'!B51="","",'Annex 1 - Findings'!B51)</f>
        <v>-- select --</v>
      </c>
      <c r="AB24" s="181" t="str">
        <f>IF('Annex 1 - Findings'!B63="","",'Annex 1 - Findings'!B63)</f>
        <v>-- select --</v>
      </c>
      <c r="AC24" s="175" t="str">
        <f>IF('Annex 3 - Changes '!B15="","",'Annex 3 - Changes '!B15)</f>
        <v>-- select --</v>
      </c>
      <c r="AD24" s="175" t="str">
        <f>IF('Annex 3 - Changes '!B29="","",'Annex 3 - Changes '!B29)</f>
        <v>-- select --</v>
      </c>
    </row>
    <row r="25" spans="2:30" ht="12.75">
      <c r="B25" s="261">
        <f t="shared" si="10"/>
      </c>
      <c r="C25" s="261">
        <f t="shared" si="11"/>
      </c>
      <c r="D25" s="261">
        <f t="shared" si="12"/>
      </c>
      <c r="E25" s="261">
        <f t="shared" si="13"/>
      </c>
      <c r="F25" s="179" t="str">
        <f>'Annex 1 - Findings'!A15</f>
        <v>A9</v>
      </c>
      <c r="G25" s="175">
        <f>IF('Annex 1 - Findings'!C15="","",'Annex 1 - Findings'!C15)</f>
      </c>
      <c r="H25" s="180" t="str">
        <f>'Annex 1 - Findings'!D15</f>
        <v>-- select --</v>
      </c>
      <c r="I25" s="179" t="str">
        <f>'Annex 1 - Findings'!A28</f>
        <v>B9</v>
      </c>
      <c r="J25" s="175">
        <f>IF('Annex 1 - Findings'!C28="","",'Annex 1 - Findings'!C28)</f>
      </c>
      <c r="K25" s="180" t="str">
        <f>'Annex 1 - Findings'!D28</f>
        <v>-- select --</v>
      </c>
      <c r="L25" s="179" t="str">
        <f>'Annex 1 - Findings'!A40</f>
        <v>C9</v>
      </c>
      <c r="M25" s="175">
        <f>IF('Annex 1 - Findings'!C40="","",'Annex 1 - Findings'!C40)</f>
      </c>
      <c r="N25" s="180" t="str">
        <f>'Annex 1 - Findings'!D40</f>
        <v>-- select --</v>
      </c>
      <c r="O25" s="179" t="str">
        <f>'Annex 1 - Findings'!A52</f>
        <v>D9</v>
      </c>
      <c r="P25" s="175">
        <f>IF('Annex 1 - Findings'!C52="","",'Annex 1 - Findings'!C52)</f>
      </c>
      <c r="Q25" s="179" t="str">
        <f>'Annex 1 - Findings'!A64</f>
        <v>E9</v>
      </c>
      <c r="R25" s="181">
        <f>IF('Annex 1 - Findings'!C64="","",'Annex 1 - Findings'!C64)</f>
      </c>
      <c r="S25" s="179">
        <f>'Annex 3 - Changes '!A16</f>
        <v>9</v>
      </c>
      <c r="T25" s="175">
        <f>IF('Annex 3 - Changes '!C16="","",'Annex 3 - Changes '!C16)</f>
      </c>
      <c r="U25" s="182">
        <f>'Annex 3 - Changes '!A30</f>
        <v>9</v>
      </c>
      <c r="V25" s="175">
        <f>IF('Annex 3 - Changes '!C30="","",'Annex 3 - Changes '!C30)</f>
      </c>
      <c r="X25" s="175" t="str">
        <f>IF('Annex 1 - Findings'!B15="","",'Annex 1 - Findings'!B15)</f>
        <v>-- select --</v>
      </c>
      <c r="Y25" s="175" t="str">
        <f>IF('Annex 1 - Findings'!B28="","",'Annex 1 - Findings'!B28)</f>
        <v>-- select --</v>
      </c>
      <c r="Z25" s="175" t="str">
        <f>IF('Annex 1 - Findings'!B40="","",'Annex 1 - Findings'!B40)</f>
        <v>-- select --</v>
      </c>
      <c r="AA25" s="175" t="str">
        <f>IF('Annex 1 - Findings'!B52="","",'Annex 1 - Findings'!B52)</f>
        <v>-- select --</v>
      </c>
      <c r="AB25" s="181" t="str">
        <f>IF('Annex 1 - Findings'!B64="","",'Annex 1 - Findings'!B64)</f>
        <v>-- select --</v>
      </c>
      <c r="AC25" s="175" t="str">
        <f>IF('Annex 3 - Changes '!B16="","",'Annex 3 - Changes '!B16)</f>
        <v>-- select --</v>
      </c>
      <c r="AD25" s="175" t="str">
        <f>IF('Annex 3 - Changes '!B30="","",'Annex 3 - Changes '!B30)</f>
        <v>-- select --</v>
      </c>
    </row>
    <row r="26" spans="2:30" ht="12.75">
      <c r="B26" s="261">
        <f t="shared" si="10"/>
      </c>
      <c r="C26" s="261">
        <f t="shared" si="11"/>
      </c>
      <c r="D26" s="261">
        <f t="shared" si="12"/>
      </c>
      <c r="E26" s="261">
        <f t="shared" si="13"/>
      </c>
      <c r="F26" s="179" t="str">
        <f>'Annex 1 - Findings'!A16</f>
        <v>A10</v>
      </c>
      <c r="G26" s="175">
        <f>IF('Annex 1 - Findings'!C16="","",'Annex 1 - Findings'!C16)</f>
      </c>
      <c r="H26" s="180" t="str">
        <f>'Annex 1 - Findings'!D16</f>
        <v>-- select --</v>
      </c>
      <c r="I26" s="179" t="str">
        <f>'Annex 1 - Findings'!A29</f>
        <v>B10</v>
      </c>
      <c r="J26" s="175">
        <f>IF('Annex 1 - Findings'!C29="","",'Annex 1 - Findings'!C29)</f>
      </c>
      <c r="K26" s="180" t="str">
        <f>'Annex 1 - Findings'!D29</f>
        <v>-- select --</v>
      </c>
      <c r="L26" s="179" t="str">
        <f>'Annex 1 - Findings'!A41</f>
        <v>C10</v>
      </c>
      <c r="M26" s="175">
        <f>IF('Annex 1 - Findings'!C41="","",'Annex 1 - Findings'!C41)</f>
      </c>
      <c r="N26" s="180" t="str">
        <f>'Annex 1 - Findings'!D41</f>
        <v>-- select --</v>
      </c>
      <c r="O26" s="179" t="str">
        <f>'Annex 1 - Findings'!A53</f>
        <v>D10</v>
      </c>
      <c r="P26" s="175">
        <f>IF('Annex 1 - Findings'!C53="","",'Annex 1 - Findings'!C53)</f>
      </c>
      <c r="Q26" s="179" t="str">
        <f>'Annex 1 - Findings'!A65</f>
        <v>E10</v>
      </c>
      <c r="R26" s="181">
        <f>IF('Annex 1 - Findings'!C65="","",'Annex 1 - Findings'!C65)</f>
      </c>
      <c r="S26" s="179">
        <f>'Annex 3 - Changes '!A17</f>
        <v>10</v>
      </c>
      <c r="T26" s="175">
        <f>IF('Annex 3 - Changes '!C17="","",'Annex 3 - Changes '!C17)</f>
      </c>
      <c r="U26" s="179">
        <f>'Annex 3 - Changes '!A31</f>
        <v>10</v>
      </c>
      <c r="V26" s="175">
        <f>IF('Annex 3 - Changes '!C31="","",'Annex 3 - Changes '!C31)</f>
      </c>
      <c r="X26" s="175" t="str">
        <f>IF('Annex 1 - Findings'!B16="","",'Annex 1 - Findings'!B16)</f>
        <v>-- select --</v>
      </c>
      <c r="Y26" s="175" t="str">
        <f>IF('Annex 1 - Findings'!B29="","",'Annex 1 - Findings'!B29)</f>
        <v>-- select --</v>
      </c>
      <c r="Z26" s="175" t="str">
        <f>IF('Annex 1 - Findings'!B41="","",'Annex 1 - Findings'!B41)</f>
        <v>-- select --</v>
      </c>
      <c r="AA26" s="175" t="str">
        <f>IF('Annex 1 - Findings'!B53="","",'Annex 1 - Findings'!B53)</f>
        <v>-- select --</v>
      </c>
      <c r="AB26" s="181" t="str">
        <f>IF('Annex 1 - Findings'!B65="","",'Annex 1 - Findings'!B65)</f>
        <v>-- select --</v>
      </c>
      <c r="AC26" s="175" t="str">
        <f>IF('Annex 3 - Changes '!B17="","",'Annex 3 - Changes '!B17)</f>
        <v>-- select --</v>
      </c>
      <c r="AD26" s="175" t="str">
        <f>IF('Annex 3 - Changes '!B31="","",'Annex 3 - Changes '!B31)</f>
        <v>-- select --</v>
      </c>
    </row>
    <row r="27" spans="2:4" ht="12.75">
      <c r="B27" s="51"/>
      <c r="C27" s="58"/>
      <c r="D27" s="51"/>
    </row>
    <row r="28" ht="26.25">
      <c r="B28" s="246" t="s">
        <v>630</v>
      </c>
    </row>
    <row r="29" spans="2:111" s="462" customFormat="1" ht="12.75" customHeight="1" hidden="1">
      <c r="B29" s="462">
        <v>8</v>
      </c>
      <c r="C29" s="462">
        <v>6</v>
      </c>
      <c r="D29" s="462">
        <v>7</v>
      </c>
      <c r="E29" s="462">
        <v>22</v>
      </c>
      <c r="F29" s="462">
        <v>14</v>
      </c>
      <c r="H29" s="462">
        <v>10</v>
      </c>
      <c r="I29" s="462">
        <v>11</v>
      </c>
      <c r="J29" s="462">
        <v>20</v>
      </c>
      <c r="K29" s="462">
        <v>21</v>
      </c>
      <c r="L29" s="462">
        <v>22</v>
      </c>
      <c r="AA29" s="462">
        <v>23</v>
      </c>
      <c r="AB29" s="462">
        <f>AA29+1</f>
        <v>24</v>
      </c>
      <c r="AC29" s="462">
        <f>AB29+1</f>
        <v>25</v>
      </c>
      <c r="AD29" s="462">
        <v>28</v>
      </c>
      <c r="AE29" s="462">
        <f>AD29+1</f>
        <v>29</v>
      </c>
      <c r="AF29" s="462">
        <f>AE29+1</f>
        <v>30</v>
      </c>
      <c r="AG29" s="462">
        <f>AF29+1</f>
        <v>31</v>
      </c>
      <c r="AH29" s="462">
        <f>AG29+1</f>
        <v>32</v>
      </c>
      <c r="AI29" s="462">
        <v>34</v>
      </c>
      <c r="AJ29" s="462">
        <v>37</v>
      </c>
      <c r="AK29" s="462">
        <f>AJ29+2</f>
        <v>39</v>
      </c>
      <c r="AL29" s="462">
        <v>46</v>
      </c>
      <c r="AM29" s="462">
        <f>AL29+2</f>
        <v>48</v>
      </c>
      <c r="AN29" s="462">
        <v>40</v>
      </c>
      <c r="AO29" s="462">
        <f>AN29+2</f>
        <v>42</v>
      </c>
      <c r="AP29" s="462">
        <v>51</v>
      </c>
      <c r="AQ29" s="462">
        <f>AP29+2</f>
        <v>53</v>
      </c>
      <c r="AR29" s="462">
        <f>AQ29+2</f>
        <v>55</v>
      </c>
      <c r="AS29" s="462">
        <v>56</v>
      </c>
      <c r="AT29" s="462">
        <f>AS29+2</f>
        <v>58</v>
      </c>
      <c r="AU29" s="462">
        <f>AT29+1</f>
        <v>59</v>
      </c>
      <c r="AV29" s="462">
        <f>AU29+2</f>
        <v>61</v>
      </c>
      <c r="AW29" s="462">
        <f>AV29+1</f>
        <v>62</v>
      </c>
      <c r="AX29" s="462">
        <f>AW29+2</f>
        <v>64</v>
      </c>
      <c r="AY29" s="462">
        <f>AX29+1</f>
        <v>65</v>
      </c>
      <c r="AZ29" s="462">
        <f>AY29+2</f>
        <v>67</v>
      </c>
      <c r="BA29" s="462">
        <f>AZ29+1</f>
        <v>68</v>
      </c>
      <c r="BB29" s="462">
        <f>BA29+2</f>
        <v>70</v>
      </c>
      <c r="BC29" s="462">
        <f>BB29+1</f>
        <v>71</v>
      </c>
      <c r="BD29" s="462">
        <f>BC29+2</f>
        <v>73</v>
      </c>
      <c r="BE29" s="462">
        <f>BD29+1</f>
        <v>74</v>
      </c>
      <c r="BF29" s="462">
        <f>BE29+2</f>
        <v>76</v>
      </c>
      <c r="BG29" s="462">
        <f>BF29+1</f>
        <v>77</v>
      </c>
      <c r="BH29" s="462">
        <f>BG29+2</f>
        <v>79</v>
      </c>
      <c r="BI29" s="462">
        <f>BH29+1</f>
        <v>80</v>
      </c>
      <c r="BJ29" s="462">
        <f>BI29+2</f>
        <v>82</v>
      </c>
      <c r="BK29" s="462">
        <f>BJ29+1</f>
        <v>83</v>
      </c>
      <c r="BL29" s="462">
        <f>BK29+2</f>
        <v>85</v>
      </c>
      <c r="BM29" s="462">
        <v>86</v>
      </c>
      <c r="BN29" s="462">
        <v>87</v>
      </c>
      <c r="BO29" s="462">
        <v>90</v>
      </c>
      <c r="BP29" s="462">
        <f>BO29+2</f>
        <v>92</v>
      </c>
      <c r="BQ29" s="462">
        <f>BP29+1</f>
        <v>93</v>
      </c>
      <c r="BR29" s="462">
        <f>BQ29+2</f>
        <v>95</v>
      </c>
      <c r="BS29" s="462">
        <f>BR29+1</f>
        <v>96</v>
      </c>
      <c r="BT29" s="462">
        <f>BS29+2</f>
        <v>98</v>
      </c>
      <c r="BU29" s="462">
        <f>BT29+1</f>
        <v>99</v>
      </c>
      <c r="BV29" s="462">
        <f>BU29+1</f>
        <v>100</v>
      </c>
      <c r="BW29" s="462">
        <v>103</v>
      </c>
      <c r="BX29" s="462">
        <f>BW29+2</f>
        <v>105</v>
      </c>
      <c r="BY29" s="462">
        <f>BX29+1</f>
        <v>106</v>
      </c>
      <c r="BZ29" s="462">
        <f>BY29+1</f>
        <v>107</v>
      </c>
      <c r="CA29" s="462">
        <v>108</v>
      </c>
      <c r="CB29" s="462">
        <v>111</v>
      </c>
      <c r="CC29" s="462">
        <f>CB29+1</f>
        <v>112</v>
      </c>
      <c r="CD29" s="462">
        <v>114</v>
      </c>
      <c r="CE29" s="462">
        <f aca="true" t="shared" si="14" ref="CE29:CL29">CD29+1</f>
        <v>115</v>
      </c>
      <c r="CF29" s="462">
        <f t="shared" si="14"/>
        <v>116</v>
      </c>
      <c r="CG29" s="462">
        <f t="shared" si="14"/>
        <v>117</v>
      </c>
      <c r="CH29" s="462">
        <f t="shared" si="14"/>
        <v>118</v>
      </c>
      <c r="CI29" s="462">
        <f t="shared" si="14"/>
        <v>119</v>
      </c>
      <c r="CJ29" s="462">
        <f t="shared" si="14"/>
        <v>120</v>
      </c>
      <c r="CK29" s="462">
        <f t="shared" si="14"/>
        <v>121</v>
      </c>
      <c r="CL29" s="462">
        <f t="shared" si="14"/>
        <v>122</v>
      </c>
      <c r="CN29" s="462">
        <v>123</v>
      </c>
      <c r="CO29" s="462">
        <f>CN29+1</f>
        <v>124</v>
      </c>
      <c r="CP29" s="462">
        <f>CO29+1</f>
        <v>125</v>
      </c>
      <c r="CQ29" s="462">
        <f>CP29+1</f>
        <v>126</v>
      </c>
      <c r="CR29" s="462">
        <f>CQ29+1</f>
        <v>127</v>
      </c>
      <c r="CS29" s="462">
        <f>CR29+1</f>
        <v>128</v>
      </c>
      <c r="CT29" s="462">
        <v>132</v>
      </c>
      <c r="CU29" s="462">
        <f>CT29+1</f>
        <v>133</v>
      </c>
      <c r="CV29" s="462">
        <f>CU29+1</f>
        <v>134</v>
      </c>
      <c r="CW29" s="462">
        <f>CV29+1</f>
        <v>135</v>
      </c>
      <c r="CX29" s="462">
        <f>CW29+1</f>
        <v>136</v>
      </c>
      <c r="CY29" s="462">
        <v>138</v>
      </c>
      <c r="CZ29" s="462">
        <f>CY29+1</f>
        <v>139</v>
      </c>
      <c r="DA29" s="462">
        <f>CZ29+1</f>
        <v>140</v>
      </c>
      <c r="DB29" s="462">
        <v>142</v>
      </c>
      <c r="DC29" s="462">
        <f>DB29+1</f>
        <v>143</v>
      </c>
      <c r="DD29" s="462">
        <f>DC29+1</f>
        <v>144</v>
      </c>
      <c r="DE29" s="462">
        <f>DD29+1</f>
        <v>145</v>
      </c>
      <c r="DF29" s="462">
        <f>DE29+1</f>
        <v>146</v>
      </c>
      <c r="DG29" s="462">
        <f>DF29+1</f>
        <v>147</v>
      </c>
    </row>
    <row r="30" spans="2:111" s="234" customFormat="1" ht="50.25" customHeight="1">
      <c r="B30" s="173" t="str">
        <f>IF(INDEX('Opinion Statement (CORSIA)'!$A:$A,B$29)="","",INDEX('Opinion Statement (CORSIA)'!$A:$A,B$29))</f>
        <v>Unique ID: </v>
      </c>
      <c r="C30" s="173" t="str">
        <f>IF(INDEX('Opinion Statement (CORSIA)'!$A:$A,C$29)="","",INDEX('Opinion Statement (CORSIA)'!$A:$A,C$29))</f>
        <v>Name of Aircraft Operator: </v>
      </c>
      <c r="D30" s="173" t="str">
        <f>IF(INDEX('Opinion Statement (CORSIA)'!$A:$A,D$29)="","",INDEX('Opinion Statement (CORSIA)'!$A:$A,D$29))</f>
        <v>Address of Aircraft Operator:</v>
      </c>
      <c r="E30" s="173" t="str">
        <f>IF(INDEX('Opinion Statement (CORSIA)'!$A:$A,E$29)="","",INDEX('Opinion Statement (CORSIA)'!$A:$A,E$29))</f>
        <v>Total Emissions tCO2e:</v>
      </c>
      <c r="F30" s="173" t="str">
        <f>IF(INDEX('Opinion Statement (CORSIA)'!$A:$A,F$29)="","",INDEX('Opinion Statement (CORSIA)'!$A:$A,F$29))</f>
        <v>Select what is being used:</v>
      </c>
      <c r="G30" s="737"/>
      <c r="H30" s="173" t="str">
        <f>IF(INDEX('Opinion Statement (CORSIA)'!$A:$A,H$29)="","",INDEX('Opinion Statement (CORSIA)'!$A:$A,H$29))</f>
        <v>Date(s) of relevant approved MP and period of validity for each plan:</v>
      </c>
      <c r="I30" s="173" t="str">
        <f>IF(INDEX('Opinion Statement (CORSIA)'!$A:$A,I$29)="","",INDEX('Opinion Statement (CORSIA)'!$A:$A,I$29))</f>
        <v>Approving Competent Authority:</v>
      </c>
      <c r="J30" s="173" t="str">
        <f>IF(INDEX('Opinion Statement (CORSIA)'!$A:$A,J$29)="","",INDEX('Opinion Statement (CORSIA)'!$A:$A,J$29))</f>
        <v>Reference document:</v>
      </c>
      <c r="K30" s="173" t="str">
        <f>IF(INDEX('Opinion Statement (CORSIA)'!$A:$A,K$29)="","",INDEX('Opinion Statement (CORSIA)'!$A:$A,K$29))</f>
        <v>Date of Emissions Report:</v>
      </c>
      <c r="L30" s="173" t="str">
        <f>IF(INDEX('Opinion Statement (CORSIA)'!$A:$A,L$29)="","",INDEX('Opinion Statement (CORSIA)'!$A:$A,L$29))</f>
        <v>Total Emissions tCO2e:</v>
      </c>
      <c r="M30" s="737"/>
      <c r="N30" s="737"/>
      <c r="O30" s="737"/>
      <c r="P30" s="737"/>
      <c r="Q30" s="739" t="str">
        <f>'Annex 1 - Findings'!$C$6</f>
        <v>Uncorrected Misstatements that were not corrected before issuance of the verification report</v>
      </c>
      <c r="R30" s="739"/>
      <c r="S30" s="739" t="str">
        <f>'Annex 1 - Findings'!$C$18</f>
        <v>Uncorrected Non-conformities with approved Monitoring Plan</v>
      </c>
      <c r="T30" s="739"/>
      <c r="U30" s="739" t="str">
        <f>'Annex 1 - Findings'!$C$31</f>
        <v>Uncorrected Non-compliances with MRR which were identified during verification</v>
      </c>
      <c r="V30" s="739"/>
      <c r="W30" s="173" t="str">
        <f>'Annex 1 - Findings'!$C$43</f>
        <v>Recommended Improvements, if any </v>
      </c>
      <c r="X30" s="173" t="str">
        <f>'Annex 1 - Findings'!$C$55</f>
        <v>Prior year Non-conformities that have NOT been resolved.  
Any prior year Non-conformities reported in the previous Verification Report that have been resolved do not need to be listed here.</v>
      </c>
      <c r="Y30" s="739" t="str">
        <f>'Annex 2 - basis of work (Inst)'!$A$20</f>
        <v>Materiality level</v>
      </c>
      <c r="Z30" s="739"/>
      <c r="AA30" s="173" t="str">
        <f>IF(INDEX('Opinion Statement (CORSIA)'!$A:$A,AA$29)="","",INDEX('Opinion Statement (CORSIA)'!$A:$A,AA$29))</f>
        <v>Methodology used:</v>
      </c>
      <c r="AB30" s="173" t="str">
        <f>IF(INDEX('Opinion Statement (CORSIA)'!$A:$A,AB$29)="","",INDEX('Opinion Statement (CORSIA)'!$A:$A,AB$29))</f>
        <v>Emissions factors used:</v>
      </c>
      <c r="AC30" s="173" t="str">
        <f>IF(INDEX('Opinion Statement (CORSIA)'!$A:$A,AC$29)="","",INDEX('Opinion Statement (CORSIA)'!$A:$A,AC$29))</f>
        <v>Changes to the Aircraft Operator during the reporting year:</v>
      </c>
      <c r="AD30" s="173" t="str">
        <f>IF(INDEX('Opinion Statement (CORSIA)'!$A:$A,AD$29)="","",INDEX('Opinion Statement (CORSIA)'!$A:$A,AD$29))</f>
        <v>Site visited during verification:</v>
      </c>
      <c r="AE30" s="173" t="str">
        <f>IF(INDEX('Opinion Statement (CORSIA)'!$A:$A,AE$29)="","",INDEX('Opinion Statement (CORSIA)'!$A:$A,AE$29))</f>
        <v>Date(s) of visit(s):</v>
      </c>
      <c r="AF30" s="173" t="str">
        <f>IF(INDEX('Opinion Statement (CORSIA)'!$A:$A,AF$29)="","",INDEX('Opinion Statement (CORSIA)'!$A:$A,AF$29))</f>
        <v>Number of days for site visit:</v>
      </c>
      <c r="AG30" s="173" t="str">
        <f>IF(INDEX('Opinion Statement (CORSIA)'!$A:$A,AG$29)="","",INDEX('Opinion Statement (CORSIA)'!$A:$A,AG$29))</f>
        <v>Name of EU ETS (lead) auditor(s) and technical experts undertaking site visit(s):</v>
      </c>
      <c r="AH30" s="173" t="str">
        <f>IF(INDEX('Opinion Statement (CORSIA)'!$A:$A,AH$29)="","",INDEX('Opinion Statement (CORSIA)'!$A:$A,AH$29))</f>
        <v>Article 33: Justification for not undertaking site visit:</v>
      </c>
      <c r="AI30" s="173" t="str">
        <f>IF(INDEX('Opinion Statement (CORSIA)'!$A:$A,AI$29)="","",INDEX('Opinion Statement (CORSIA)'!$A:$A,AI$29))</f>
        <v>Date of written approval from Competent Authority for a virtual site visit:</v>
      </c>
      <c r="AJ30" s="739" t="str">
        <f>IF(INDEX('Opinion Statement (CORSIA)'!$A:$A,AJ$29)="","",INDEX('Opinion Statement (CORSIA)'!$A:$A,AJ$29))</f>
        <v>Monitoring Plan requirements met:</v>
      </c>
      <c r="AK30" s="739">
        <f>IF(INDEX('Opinion Statement (CORSIA)'!$A:$A,AK$29)="","",INDEX('Opinion Statement (CORSIA)'!$A:$A,AK$29))</f>
      </c>
      <c r="AL30" s="739" t="str">
        <f>IF(INDEX('Opinion Statement (CORSIA)'!$A:$A,AL$29)="","",INDEX('Opinion Statement (CORSIA)'!$A:$A,AL$29))</f>
        <v>Use of biofuels has been assessed in accordance with Article 29 of Directive 2018/2001/EC:</v>
      </c>
      <c r="AM30" s="739">
        <f>IF(INDEX('Opinion Statement (CORSIA)'!$A:$A,AM$29)="","",INDEX('Opinion Statement (CORSIA)'!$A:$A,AM$29))</f>
      </c>
      <c r="AN30" s="739" t="str">
        <f>IF(INDEX('Opinion Statement (CORSIA)'!$A:$A,AN$29)="","",INDEX('Opinion Statement (CORSIA)'!$A:$A,AN$29))</f>
        <v>EU Regulation on CORSIA and M&amp;R met:</v>
      </c>
      <c r="AO30" s="739">
        <f>IF(INDEX('Opinion Statement (CORSIA)'!$A:$A,AO$29)="","",INDEX('Opinion Statement (CORSIA)'!$A:$A,AO$29))</f>
      </c>
      <c r="AP30" s="739" t="str">
        <f>IF(INDEX('Opinion Statement (CORSIA)'!$A:$A,AP$29)="","",INDEX('Opinion Statement (CORSIA)'!$A:$A,AP$29))</f>
        <v>Data verified in detail and back to source: 
(AVR Article 14 &amp; Article 16(2)(g))</v>
      </c>
      <c r="AQ30" s="739"/>
      <c r="AR30" s="739"/>
      <c r="AS30" s="739" t="str">
        <f>IF(INDEX('Opinion Statement (CORSIA)'!$A:$A,AS$29)="","",INDEX('Opinion Statement (CORSIA)'!$A:$A,AS$29))</f>
        <v>Control activities are documented, implemented, maintained and effective to mitigate the inherent risks:
(AVR Article 14(b))</v>
      </c>
      <c r="AT30" s="739">
        <f>IF(INDEX('Opinion Statement (CORSIA)'!$A:$A,AT$29)="","",INDEX('Opinion Statement (CORSIA)'!$A:$A,AT$29))</f>
      </c>
      <c r="AU30" s="739" t="str">
        <f>IF(INDEX('Opinion Statement (CORSIA)'!$A:$A,AU$29)="","",INDEX('Opinion Statement (CORSIA)'!$A:$A,AU$29))</f>
        <v>Procedures listed in monitoring plan are documented, implemented, maintained and effective to mitigate the inherent risks and control risks:
(AVR Article 14(c))</v>
      </c>
      <c r="AV30" s="739">
        <f>IF(INDEX('Opinion Statement (CORSIA)'!$A:$A,AV$29)="","",INDEX('Opinion Statement (CORSIA)'!$A:$A,AV$29))</f>
      </c>
      <c r="AW30" s="739" t="str">
        <f>IF(INDEX('Opinion Statement (CORSIA)'!$A:$A,AW$29)="","",INDEX('Opinion Statement (CORSIA)'!$A:$A,AW$29))</f>
        <v>Data verification:
(AVR Article 16 (1),(2g),(2i))</v>
      </c>
      <c r="AX30" s="739">
        <f>IF(INDEX('Opinion Statement (CORSIA)'!$A:$A,AX$29)="","",INDEX('Opinion Statement (CORSIA)'!$A:$A,AX$29))</f>
      </c>
      <c r="AY30" s="739" t="str">
        <f>IF(INDEX('Opinion Statement (CORSIA)'!$A:$A,AY$29)="","",INDEX('Opinion Statement (CORSIA)'!$A:$A,AY$29))</f>
        <v>Completeness of flights/data when compared to air traffic data e.g. Eurocontrol:
(AVR Article 16(2)(d))</v>
      </c>
      <c r="AZ30" s="739">
        <f>IF(INDEX('Opinion Statement (CORSIA)'!$A:$A,AZ$29)="","",INDEX('Opinion Statement (CORSIA)'!$A:$A,AZ$29))</f>
      </c>
      <c r="BA30" s="739" t="str">
        <f>IF(INDEX('Opinion Statement (CORSIA)'!$A:$A,BA$29)="","",INDEX('Opinion Statement (CORSIA)'!$A:$A,BA$29))</f>
        <v>Consistency between reported data and 'mass &amp; balance' documentation:
(AVR Article 16(2)(e))</v>
      </c>
      <c r="BB30" s="739">
        <f>IF(INDEX('Opinion Statement (CORSIA)'!$A:$A,BB$29)="","",INDEX('Opinion Statement (CORSIA)'!$A:$A,BB$29))</f>
      </c>
      <c r="BC30" s="739" t="str">
        <f>IF(INDEX('Opinion Statement (CORSIA)'!$A:$A,BC$29)="","",INDEX('Opinion Statement (CORSIA)'!$A:$A,BC$29))</f>
        <v>Consistency between aggregate fuel consumption and fuel purchase/supply data:
(AVR Article 16(2)(f))</v>
      </c>
      <c r="BD30" s="739">
        <f>IF(INDEX('Opinion Statement (CORSIA)'!$A:$A,BD$29)="","",INDEX('Opinion Statement (CORSIA)'!$A:$A,BD$29))</f>
      </c>
      <c r="BE30" s="739" t="str">
        <f>IF(INDEX('Opinion Statement (CORSIA)'!$A:$A,BE$29)="","",INDEX('Opinion Statement (CORSIA)'!$A:$A,BE$29))</f>
        <v>Correct application of monitoring methodology:
(AVR Article 17)</v>
      </c>
      <c r="BF30" s="739">
        <f>IF(INDEX('Opinion Statement (CORSIA)'!$A:$A,BF$29)="","",INDEX('Opinion Statement (CORSIA)'!$A:$A,BF$29))</f>
      </c>
      <c r="BG30" s="739" t="str">
        <f>IF(INDEX('Opinion Statement (CORSIA)'!$A:$A,BG$29)="","",INDEX('Opinion Statement (CORSIA)'!$A:$A,BG$29))</f>
        <v>Verification of methods applied for missing data:
(AVR Article 18)</v>
      </c>
      <c r="BH30" s="739">
        <f>IF(INDEX('Opinion Statement (CORSIA)'!$A:$A,BH$29)="","",INDEX('Opinion Statement (CORSIA)'!$A:$A,BH$29))</f>
      </c>
      <c r="BI30" s="739" t="str">
        <f>IF(INDEX('Opinion Statement (CORSIA)'!$A:$A,BI$29)="","",INDEX('Opinion Statement (CORSIA)'!$A:$A,BI$29))</f>
        <v>Uncertainty assessment:
(AVR Article 19)</v>
      </c>
      <c r="BJ30" s="739">
        <f>IF(INDEX('Opinion Statement (CORSIA)'!$A:$A,BJ$29)="","",INDEX('Opinion Statement (CORSIA)'!$A:$A,BJ$29))</f>
      </c>
      <c r="BK30" s="739" t="str">
        <f>IF(INDEX('Opinion Statement (CORSIA)'!$A:$A,BK$29)="","",INDEX('Opinion Statement (CORSIA)'!$A:$A,BK$29))</f>
        <v>Competent Authority (Annex 2) guidance on M&amp;R met:</v>
      </c>
      <c r="BL30" s="739">
        <f>IF(INDEX('Opinion Statement (CORSIA)'!$A:$A,BL$29)="","",INDEX('Opinion Statement (CORSIA)'!$A:$A,BL$29))</f>
      </c>
      <c r="BM30" s="173" t="str">
        <f>IF(INDEX('Opinion Statement (CORSIA)'!$A:$A,BM$29)="","",INDEX('Opinion Statement (CORSIA)'!$A:$A,BM$29))</f>
        <v>Previous year Non-Conformity(ies) corrected:</v>
      </c>
      <c r="BN30" s="173" t="str">
        <f>IF(INDEX('Opinion Statement (CORSIA)'!$A:$A,BN$29)="","",INDEX('Opinion Statement (CORSIA)'!$A:$A,BN$29))</f>
        <v>Changes etc identified and not reported to the Competent Authority/included in updated MP:</v>
      </c>
      <c r="BO30" s="739" t="str">
        <f>IF(INDEX('Opinion Statement (CORSIA)'!$A:$A,BO$29)="","",INDEX('Opinion Statement (CORSIA)'!$A:$A,BO$29))</f>
        <v>Accuracy:</v>
      </c>
      <c r="BP30" s="739">
        <f>IF(INDEX('Opinion Statement (CORSIA)'!$A:$A,BP$29)="","",INDEX('Opinion Statement (CORSIA)'!$A:$A,BP$29))</f>
      </c>
      <c r="BQ30" s="739" t="str">
        <f>IF(INDEX('Opinion Statement (CORSIA)'!$A:$A,BQ$29)="","",INDEX('Opinion Statement (CORSIA)'!$A:$A,BQ$29))</f>
        <v>Completeness:</v>
      </c>
      <c r="BR30" s="739">
        <f>IF(INDEX('Opinion Statement (CORSIA)'!$A:$A,BR$29)="","",INDEX('Opinion Statement (CORSIA)'!$A:$A,BR$29))</f>
      </c>
      <c r="BS30" s="739" t="str">
        <f>IF(INDEX('Opinion Statement (CORSIA)'!$A:$A,BS$29)="","",INDEX('Opinion Statement (CORSIA)'!$A:$A,BS$29))</f>
        <v>Consistency:</v>
      </c>
      <c r="BT30" s="739">
        <f>IF(INDEX('Opinion Statement (CORSIA)'!$A:$A,BT$29)="","",INDEX('Opinion Statement (CORSIA)'!$A:$A,BT$29))</f>
      </c>
      <c r="BU30" s="739" t="str">
        <f>IF(INDEX('Opinion Statement (CORSIA)'!$A:$A,BU$29)="","",INDEX('Opinion Statement (CORSIA)'!$A:$A,BU$29))</f>
        <v>Comparability over time:</v>
      </c>
      <c r="BV30" s="739">
        <f>IF(INDEX('Opinion Statement (CORSIA)'!$A:$A,BV$29)="","",INDEX('Opinion Statement (CORSIA)'!$A:$A,BV$29))</f>
      </c>
      <c r="BW30" s="739" t="str">
        <f>IF(INDEX('Opinion Statement (CORSIA)'!$A:$A,BW$29)="","",INDEX('Opinion Statement (CORSIA)'!$A:$A,BW$29))</f>
        <v>Transparency:</v>
      </c>
      <c r="BX30" s="739">
        <f>IF(INDEX('Opinion Statement (CORSIA)'!$A:$A,BX$29)="","",INDEX('Opinion Statement (CORSIA)'!$A:$A,BX$29))</f>
      </c>
      <c r="BY30" s="739" t="str">
        <f>IF(INDEX('Opinion Statement (CORSIA)'!$A:$A,BY$29)="","",INDEX('Opinion Statement (CORSIA)'!$A:$A,BY$29))</f>
        <v>Integrity of methodology:</v>
      </c>
      <c r="BZ30" s="739">
        <f>IF(INDEX('Opinion Statement (CORSIA)'!$A:$A,BZ$29)="","",INDEX('Opinion Statement (CORSIA)'!$A:$A,BZ$29))</f>
      </c>
      <c r="CA30" s="173" t="str">
        <f>IF(INDEX('Opinion Statement (CORSIA)'!$A:$A,CA$29)="","",INDEX('Opinion Statement (CORSIA)'!$A:$A,CA$29))</f>
        <v>Continuous improvement:</v>
      </c>
      <c r="CB30" s="173" t="str">
        <f>IF(INDEX('Opinion Statement (CORSIA)'!$A:$A,CB$29)="","",INDEX('Opinion Statement (CORSIA)'!$A:$A,CB$29))</f>
        <v>OPINION - verified as satisfactory: </v>
      </c>
      <c r="CC30" s="173" t="str">
        <f>IF(INDEX('Opinion Statement (CORSIA)'!$A:$A,CC$29)="","",INDEX('Opinion Statement (CORSIA)'!$A:$A,CC$29))</f>
        <v>OPINION - verified with comments: </v>
      </c>
      <c r="CD30" s="739" t="str">
        <f>IF(INDEX('Opinion Statement (CORSIA)'!$A:$A,CD$29)="","",INDEX('Opinion Statement (CORSIA)'!$A:$A,CD$29))</f>
        <v>Comments which qualify the opinion:</v>
      </c>
      <c r="CE30" s="739"/>
      <c r="CF30" s="739"/>
      <c r="CG30" s="739"/>
      <c r="CH30" s="739"/>
      <c r="CI30" s="739"/>
      <c r="CJ30" s="739"/>
      <c r="CK30" s="739"/>
      <c r="CL30" s="739"/>
      <c r="CM30" s="739"/>
      <c r="CN30" s="740" t="str">
        <f>IF(INDEX('Opinion Statement (CORSIA)'!$A:$A,CN$29)="","",INDEX('Opinion Statement (CORSIA)'!$A:$A,CN$29))</f>
        <v>OPINION - not verified: </v>
      </c>
      <c r="CO30" s="741"/>
      <c r="CP30" s="741"/>
      <c r="CQ30" s="741"/>
      <c r="CR30" s="741"/>
      <c r="CS30" s="742"/>
      <c r="CT30" s="173" t="str">
        <f>IF(INDEX('Opinion Statement (CORSIA)'!$A:$A,CT$29)="","",INDEX('Opinion Statement (CORSIA)'!$A:$A,CT$29))</f>
        <v>Lead EU ETS Auditor:</v>
      </c>
      <c r="CU30" s="173" t="str">
        <f>IF(INDEX('Opinion Statement (CORSIA)'!$A:$A,CU$29)="","",INDEX('Opinion Statement (CORSIA)'!$A:$A,CU$29))</f>
        <v>EU ETS Auditor(s):</v>
      </c>
      <c r="CV30" s="173" t="str">
        <f>IF(INDEX('Opinion Statement (CORSIA)'!$A:$A,CV$29)="","",INDEX('Opinion Statement (CORSIA)'!$A:$A,CV$29))</f>
        <v>Technical Expert(s) (EU ETS Auditor):</v>
      </c>
      <c r="CW30" s="173" t="str">
        <f>IF(INDEX('Opinion Statement (CORSIA)'!$A:$A,CW$29)="","",INDEX('Opinion Statement (CORSIA)'!$A:$A,CW$29))</f>
        <v>Independent Reviewer:</v>
      </c>
      <c r="CX30" s="173" t="str">
        <f>IF(INDEX('Opinion Statement (CORSIA)'!$A:$A,CX$29)="","",INDEX('Opinion Statement (CORSIA)'!$A:$A,CX$29))</f>
        <v>Technical Expert(s) (Independent Review):</v>
      </c>
      <c r="CY30" s="173" t="str">
        <f>IF(INDEX('Opinion Statement (CORSIA)'!$A:$A,CY$29)="","",INDEX('Opinion Statement (CORSIA)'!$A:$A,CY$29))</f>
        <v>Signed on behalf of :</v>
      </c>
      <c r="CZ30" s="173" t="str">
        <f>IF(INDEX('Opinion Statement (CORSIA)'!$A:$A,CZ$29)="","",INDEX('Opinion Statement (CORSIA)'!$A:$A,CZ$29))</f>
        <v>Name of authorised signatory :</v>
      </c>
      <c r="DA30" s="173" t="str">
        <f>IF(INDEX('Opinion Statement (CORSIA)'!$A:$A,DA$29)="","",INDEX('Opinion Statement (CORSIA)'!$A:$A,DA$29))</f>
        <v>Date of Opinion(s) :</v>
      </c>
      <c r="DB30" s="173" t="str">
        <f>IF(INDEX('Opinion Statement (CORSIA)'!$A:$A,DB$29)="","",INDEX('Opinion Statement (CORSIA)'!$A:$A,DB$29))</f>
        <v>Name of verifier:</v>
      </c>
      <c r="DC30" s="173" t="str">
        <f>IF(INDEX('Opinion Statement (CORSIA)'!$A:$A,DC$29)="","",INDEX('Opinion Statement (CORSIA)'!$A:$A,DC$29))</f>
        <v>Contact Address :</v>
      </c>
      <c r="DD30" s="173" t="str">
        <f>IF(INDEX('Opinion Statement (CORSIA)'!$A:$A,DD$29)="","",INDEX('Opinion Statement (CORSIA)'!$A:$A,DD$29))</f>
        <v>Date of verification contract:</v>
      </c>
      <c r="DE30" s="173" t="str">
        <f>IF(INDEX('Opinion Statement (CORSIA)'!$A:$A,DE$29)="","",INDEX('Opinion Statement (CORSIA)'!$A:$A,DE$29))</f>
        <v>Is the Verifier Accredited or Certified natural person?</v>
      </c>
      <c r="DF30" s="173" t="str">
        <f>IF(INDEX('Opinion Statement (CORSIA)'!$A:$A,DF$29)="","",INDEX('Opinion Statement (CORSIA)'!$A:$A,DF$29))</f>
        <v>Name of National AB or authority certifying the verifier:</v>
      </c>
      <c r="DG30" s="173" t="str">
        <f>IF(INDEX('Opinion Statement (CORSIA)'!$A:$A,DG$29)="","",INDEX('Opinion Statement (CORSIA)'!$A:$A,DG$29))</f>
        <v>Accreditation/ Certification/ Registration number: </v>
      </c>
    </row>
    <row r="31" spans="2:111" ht="12.75" customHeight="1">
      <c r="B31" s="174"/>
      <c r="C31" s="174"/>
      <c r="D31" s="174"/>
      <c r="E31" s="174"/>
      <c r="F31" s="174"/>
      <c r="G31" s="738"/>
      <c r="H31" s="174"/>
      <c r="I31" s="174"/>
      <c r="J31" s="174"/>
      <c r="K31" s="174"/>
      <c r="L31" s="174"/>
      <c r="M31" s="738"/>
      <c r="N31" s="738"/>
      <c r="O31" s="738"/>
      <c r="P31" s="738"/>
      <c r="Q31" s="248" t="s">
        <v>520</v>
      </c>
      <c r="R31" s="249" t="str">
        <f>'Annex 1 - Findings'!$D$19</f>
        <v>Material?</v>
      </c>
      <c r="S31" s="248" t="s">
        <v>520</v>
      </c>
      <c r="T31" s="249" t="str">
        <f>'Annex 1 - Findings'!$D$19</f>
        <v>Material?</v>
      </c>
      <c r="U31" s="248" t="s">
        <v>520</v>
      </c>
      <c r="V31" s="249" t="str">
        <f>'Annex 1 - Findings'!$D$31</f>
        <v>Material?</v>
      </c>
      <c r="W31" s="248" t="s">
        <v>520</v>
      </c>
      <c r="X31" s="248" t="s">
        <v>520</v>
      </c>
      <c r="Y31" s="250" t="str">
        <f>Translations!$B$535</f>
        <v>&lt; Free text &gt;. See Article 23 of AVR</v>
      </c>
      <c r="Z31" s="249"/>
      <c r="AA31" s="174"/>
      <c r="AB31" s="174"/>
      <c r="AC31" s="174"/>
      <c r="AD31" s="174"/>
      <c r="AE31" s="174"/>
      <c r="AF31" s="174"/>
      <c r="AG31" s="174"/>
      <c r="AH31" s="174"/>
      <c r="AI31" s="174"/>
      <c r="AJ31" s="251"/>
      <c r="AK31" s="251" t="str">
        <f>Translations!$B$117</f>
        <v>If no, because.......</v>
      </c>
      <c r="AL31" s="251"/>
      <c r="AM31" s="251" t="str">
        <f>Translations!$B$117</f>
        <v>If no, because.......</v>
      </c>
      <c r="AN31" s="251"/>
      <c r="AO31" s="251" t="str">
        <f>Translations!$B$117</f>
        <v>If no, because.......</v>
      </c>
      <c r="AP31" s="251"/>
      <c r="AQ31" s="251" t="str">
        <f>Translations!$B$117</f>
        <v>If no, because.......</v>
      </c>
      <c r="AR31" s="251" t="str">
        <f>Translations!$B$424</f>
        <v>If yes, was this part of site verification….</v>
      </c>
      <c r="AS31" s="251"/>
      <c r="AT31" s="251" t="str">
        <f>Translations!$B$117</f>
        <v>If no, because.......</v>
      </c>
      <c r="AU31" s="251"/>
      <c r="AV31" s="251" t="str">
        <f>Translations!$B$117</f>
        <v>If no, because.......</v>
      </c>
      <c r="AW31" s="251"/>
      <c r="AX31" s="251" t="str">
        <f>Translations!$B$117</f>
        <v>If no, because.......</v>
      </c>
      <c r="AY31" s="251"/>
      <c r="AZ31" s="251" t="str">
        <f>Translations!$B$117</f>
        <v>If no, because.......</v>
      </c>
      <c r="BA31" s="251"/>
      <c r="BB31" s="251" t="str">
        <f>Translations!$B$117</f>
        <v>If no, because.......</v>
      </c>
      <c r="BC31" s="251"/>
      <c r="BD31" s="251" t="str">
        <f>Translations!$B$117</f>
        <v>If no, because.......</v>
      </c>
      <c r="BE31" s="251"/>
      <c r="BF31" s="251" t="str">
        <f>Translations!$B$117</f>
        <v>If no, because.......</v>
      </c>
      <c r="BG31" s="251"/>
      <c r="BH31" s="251" t="str">
        <f>Translations!$B$117</f>
        <v>If no, because.......</v>
      </c>
      <c r="BI31" s="251"/>
      <c r="BJ31" s="251" t="str">
        <f>Translations!$B$117</f>
        <v>If no, because.......</v>
      </c>
      <c r="BK31" s="251"/>
      <c r="BL31" s="251" t="str">
        <f>Translations!$B$117</f>
        <v>If no, because.......</v>
      </c>
      <c r="BM31" s="174"/>
      <c r="BN31" s="174"/>
      <c r="BO31" s="251"/>
      <c r="BP31" s="251" t="str">
        <f>Translations!$B$117</f>
        <v>If no, because.......</v>
      </c>
      <c r="BQ31" s="251"/>
      <c r="BR31" s="251" t="str">
        <f>Translations!$B$117</f>
        <v>If no, because.......</v>
      </c>
      <c r="BS31" s="251"/>
      <c r="BT31" s="251" t="str">
        <f>Translations!$B$117</f>
        <v>If no, because.......</v>
      </c>
      <c r="BU31" s="251"/>
      <c r="BV31" s="251" t="str">
        <f>Translations!$B$117</f>
        <v>If no, because.......</v>
      </c>
      <c r="BW31" s="251"/>
      <c r="BX31" s="251" t="str">
        <f>Translations!$B$117</f>
        <v>If no, because.......</v>
      </c>
      <c r="BY31" s="251"/>
      <c r="BZ31" s="251" t="str">
        <f>Translations!$B$117</f>
        <v>If no, because.......</v>
      </c>
      <c r="CA31" s="174"/>
      <c r="CB31" s="174"/>
      <c r="CC31" s="174"/>
      <c r="CD31" s="251" t="s">
        <v>422</v>
      </c>
      <c r="CE31" s="251" t="s">
        <v>423</v>
      </c>
      <c r="CF31" s="251" t="s">
        <v>424</v>
      </c>
      <c r="CG31" s="251" t="s">
        <v>513</v>
      </c>
      <c r="CH31" s="251" t="s">
        <v>514</v>
      </c>
      <c r="CI31" s="251" t="s">
        <v>515</v>
      </c>
      <c r="CJ31" s="251" t="s">
        <v>516</v>
      </c>
      <c r="CK31" s="251" t="s">
        <v>517</v>
      </c>
      <c r="CL31" s="471" t="s">
        <v>518</v>
      </c>
      <c r="CM31" s="251"/>
      <c r="CN31" s="743"/>
      <c r="CO31" s="744"/>
      <c r="CP31" s="744"/>
      <c r="CQ31" s="744"/>
      <c r="CR31" s="744"/>
      <c r="CS31" s="745"/>
      <c r="CT31" s="174"/>
      <c r="CU31" s="174"/>
      <c r="CV31" s="174"/>
      <c r="CW31" s="174"/>
      <c r="CX31" s="174"/>
      <c r="CY31" s="174"/>
      <c r="CZ31" s="174"/>
      <c r="DA31" s="174"/>
      <c r="DB31" s="174"/>
      <c r="DC31" s="174"/>
      <c r="DD31" s="174"/>
      <c r="DE31" s="174"/>
      <c r="DF31" s="174"/>
      <c r="DG31" s="174"/>
    </row>
    <row r="32" spans="2:111" ht="12.75" customHeight="1">
      <c r="B32" s="252">
        <f>IF(INDEX('Opinion Statement (CORSIA)'!$B:$B,B$29)="","",INDEX('Opinion Statement (CORSIA)'!$B:$B,B$29))</f>
      </c>
      <c r="C32" s="252">
        <f>IF(INDEX('Opinion Statement (CORSIA)'!$B:$B,C$29)="","",INDEX('Opinion Statement (CORSIA)'!$B:$B,C$29))</f>
      </c>
      <c r="D32" s="252">
        <f>IF(INDEX('Opinion Statement (CORSIA)'!$B:$B,D$29)="","",INDEX('Opinion Statement (CORSIA)'!$B:$B,D$29))</f>
      </c>
      <c r="E32" s="252">
        <f>IF(INDEX('Opinion Statement (CORSIA)'!$B:$B,E$29)="","",INDEX('Opinion Statement (CORSIA)'!$B:$B,E$29))</f>
      </c>
      <c r="F32" s="252">
        <f>IF(INDEX('Opinion Statement (CORSIA)'!$B:$B,F$29)="","",INDEX('Opinion Statement (CORSIA)'!$B:$B,F$29))</f>
      </c>
      <c r="G32" s="258"/>
      <c r="H32" s="252">
        <f>IF(INDEX('Opinion Statement (CORSIA)'!$B:$B,H$29)="","",INDEX('Opinion Statement (CORSIA)'!$B:$B,H$29))</f>
      </c>
      <c r="I32" s="252">
        <f>IF(INDEX('Opinion Statement (CORSIA)'!$B:$B,I$29)="","",INDEX('Opinion Statement (CORSIA)'!$B:$B,I$29))</f>
      </c>
      <c r="J32" s="252">
        <f>IF(INDEX('Opinion Statement (CORSIA)'!$B:$B,J$29)="","",INDEX('Opinion Statement (CORSIA)'!$B:$B,J$29))</f>
      </c>
      <c r="K32" s="252">
        <f>IF(INDEX('Opinion Statement (CORSIA)'!$B:$B,K$29)="","",INDEX('Opinion Statement (CORSIA)'!$B:$B,K$29))</f>
      </c>
      <c r="L32" s="252">
        <f>IF(INDEX('Opinion Statement (CORSIA)'!$B:$B,L$29)="","",INDEX('Opinion Statement (CORSIA)'!$B:$B,L$29))</f>
      </c>
      <c r="M32" s="258"/>
      <c r="N32" s="258"/>
      <c r="O32" s="258"/>
      <c r="P32" s="258"/>
      <c r="Q32" s="254">
        <f>COUNTA($G$17:$G$26)-COUNTIF($G$17:$G$26,"")</f>
        <v>0</v>
      </c>
      <c r="R32" s="255">
        <f>COUNTIF($H$17:$H$26,Yes)</f>
        <v>0</v>
      </c>
      <c r="S32" s="254">
        <f>COUNTA($J$17:$J$26)-COUNTIF($J$17:$J$26,"")</f>
        <v>0</v>
      </c>
      <c r="T32" s="255">
        <f>COUNTIF($K$17:$K$26,Yes)</f>
        <v>0</v>
      </c>
      <c r="U32" s="254">
        <f>COUNTA($M$17:$M$26)-COUNTIF($M$17:$M$26,"")</f>
        <v>0</v>
      </c>
      <c r="V32" s="255">
        <f>COUNTIF($N$17:$N$26,Yes)</f>
        <v>0</v>
      </c>
      <c r="W32" s="254">
        <f>COUNTA($P$17:$P$26)-COUNTIF($P$17:$P$26,"")</f>
        <v>0</v>
      </c>
      <c r="X32" s="254">
        <f>COUNTA($R$17:$R$26)-COUNTIF($R$17:$R$26,"")</f>
        <v>0</v>
      </c>
      <c r="Y32" s="175">
        <f>IF('Annex 2 - basis of work (Avi)'!B20="","",'Annex 2 - basis of work (Avi)'!B20)</f>
      </c>
      <c r="Z32" s="175">
        <f>IF('Annex 2 - basis of work (Avi)'!B21="","",'Annex 2 - basis of work (Avi)'!B21)</f>
      </c>
      <c r="AA32" s="252">
        <f>IF(INDEX('Opinion Statement (CORSIA)'!$B:$B,AA$29)="","",INDEX('Opinion Statement (CORSIA)'!$B:$B,AA$29))</f>
      </c>
      <c r="AB32" s="252">
        <f>IF(INDEX('Opinion Statement (CORSIA)'!$B:$B,AB$29)="","",INDEX('Opinion Statement (CORSIA)'!$B:$B,AB$29))</f>
      </c>
      <c r="AC32" s="252">
        <f>IF(INDEX('Opinion Statement (CORSIA)'!$B:$B,AC$29)="","",INDEX('Opinion Statement (CORSIA)'!$B:$B,AC$29))</f>
      </c>
      <c r="AD32" s="252">
        <f>IF(INDEX('Opinion Statement (CORSIA)'!$B:$B,AD$29)="","",INDEX('Opinion Statement (CORSIA)'!$B:$B,AD$29))</f>
      </c>
      <c r="AE32" s="252">
        <f>IF(INDEX('Opinion Statement (CORSIA)'!$B:$B,AE$29)="","",INDEX('Opinion Statement (CORSIA)'!$B:$B,AE$29))</f>
      </c>
      <c r="AF32" s="252">
        <f>IF(INDEX('Opinion Statement (CORSIA)'!$B:$B,AF$29)="","",INDEX('Opinion Statement (CORSIA)'!$B:$B,AF$29))</f>
      </c>
      <c r="AG32" s="252">
        <f>IF(INDEX('Opinion Statement (CORSIA)'!$B:$B,AG$29)="","",INDEX('Opinion Statement (CORSIA)'!$B:$B,AG$29))</f>
      </c>
      <c r="AH32" s="252">
        <f>IF(INDEX('Opinion Statement (CORSIA)'!$B:$B,AH$29)="","",INDEX('Opinion Statement (CORSIA)'!$B:$B,AH$29))</f>
      </c>
      <c r="AI32" s="252">
        <f>IF(INDEX('Opinion Statement (CORSIA)'!$B:$B,AI$29)="","",INDEX('Opinion Statement (CORSIA)'!$B:$B,AI$29))</f>
      </c>
      <c r="AJ32" s="252">
        <f>IF(INDEX('Opinion Statement (CORSIA)'!$B:$B,AJ$29)="","",INDEX('Opinion Statement (CORSIA)'!$B:$B,AJ$29))</f>
      </c>
      <c r="AK32" s="252">
        <f>IF(INDEX('Opinion Statement (CORSIA)'!$B:$B,AK$29)="","",INDEX('Opinion Statement (CORSIA)'!$B:$B,AK$29))</f>
      </c>
      <c r="AL32" s="252">
        <f>IF(INDEX('Opinion Statement (CORSIA)'!$B:$B,AL$29)="","",INDEX('Opinion Statement (CORSIA)'!$B:$B,AL$29))</f>
      </c>
      <c r="AM32" s="252">
        <f>IF(INDEX('Opinion Statement (CORSIA)'!$B:$B,AM$29)="","",INDEX('Opinion Statement (CORSIA)'!$B:$B,AM$29))</f>
      </c>
      <c r="AN32" s="252">
        <f>IF(INDEX('Opinion Statement (CORSIA)'!$B:$B,AN$29)="","",INDEX('Opinion Statement (CORSIA)'!$B:$B,AN$29))</f>
      </c>
      <c r="AO32" s="252">
        <f>IF(INDEX('Opinion Statement (CORSIA)'!$B:$B,AO$29)="","",INDEX('Opinion Statement (CORSIA)'!$B:$B,AO$29))</f>
      </c>
      <c r="AP32" s="252">
        <f>IF(INDEX('Opinion Statement (CORSIA)'!$B:$B,AP$29)="","",INDEX('Opinion Statement (CORSIA)'!$B:$B,AP$29))</f>
      </c>
      <c r="AQ32" s="252">
        <f>IF(INDEX('Opinion Statement (CORSIA)'!$B:$B,AQ$29)="","",INDEX('Opinion Statement (CORSIA)'!$B:$B,AQ$29))</f>
      </c>
      <c r="AR32" s="252">
        <f>IF(INDEX('Opinion Statement (CORSIA)'!$B:$B,AR$29)="","",INDEX('Opinion Statement (CORSIA)'!$B:$B,AR$29))</f>
      </c>
      <c r="AS32" s="252">
        <f>IF(INDEX('Opinion Statement (CORSIA)'!$B:$B,AS$29)="","",INDEX('Opinion Statement (CORSIA)'!$B:$B,AS$29))</f>
      </c>
      <c r="AT32" s="252">
        <f>IF(INDEX('Opinion Statement (CORSIA)'!$B:$B,AT$29)="","",INDEX('Opinion Statement (CORSIA)'!$B:$B,AT$29))</f>
      </c>
      <c r="AU32" s="252">
        <f>IF(INDEX('Opinion Statement (CORSIA)'!$B:$B,AU$29)="","",INDEX('Opinion Statement (CORSIA)'!$B:$B,AU$29))</f>
      </c>
      <c r="AV32" s="252">
        <f>IF(INDEX('Opinion Statement (CORSIA)'!$B:$B,AV$29)="","",INDEX('Opinion Statement (CORSIA)'!$B:$B,AV$29))</f>
      </c>
      <c r="AW32" s="252">
        <f>IF(INDEX('Opinion Statement (CORSIA)'!$B:$B,AW$29)="","",INDEX('Opinion Statement (CORSIA)'!$B:$B,AW$29))</f>
      </c>
      <c r="AX32" s="252">
        <f>IF(INDEX('Opinion Statement (CORSIA)'!$B:$B,AX$29)="","",INDEX('Opinion Statement (CORSIA)'!$B:$B,AX$29))</f>
      </c>
      <c r="AY32" s="252">
        <f>IF(INDEX('Opinion Statement (CORSIA)'!$B:$B,AY$29)="","",INDEX('Opinion Statement (CORSIA)'!$B:$B,AY$29))</f>
      </c>
      <c r="AZ32" s="252">
        <f>IF(INDEX('Opinion Statement (CORSIA)'!$B:$B,AZ$29)="","",INDEX('Opinion Statement (CORSIA)'!$B:$B,AZ$29))</f>
      </c>
      <c r="BA32" s="252">
        <f>IF(INDEX('Opinion Statement (CORSIA)'!$B:$B,BA$29)="","",INDEX('Opinion Statement (CORSIA)'!$B:$B,BA$29))</f>
      </c>
      <c r="BB32" s="252">
        <f>IF(INDEX('Opinion Statement (CORSIA)'!$B:$B,BB$29)="","",INDEX('Opinion Statement (CORSIA)'!$B:$B,BB$29))</f>
      </c>
      <c r="BC32" s="252">
        <f>IF(INDEX('Opinion Statement (CORSIA)'!$B:$B,BC$29)="","",INDEX('Opinion Statement (CORSIA)'!$B:$B,BC$29))</f>
      </c>
      <c r="BD32" s="252">
        <f>IF(INDEX('Opinion Statement (CORSIA)'!$B:$B,BD$29)="","",INDEX('Opinion Statement (CORSIA)'!$B:$B,BD$29))</f>
      </c>
      <c r="BE32" s="252">
        <f>IF(INDEX('Opinion Statement (CORSIA)'!$B:$B,BE$29)="","",INDEX('Opinion Statement (CORSIA)'!$B:$B,BE$29))</f>
      </c>
      <c r="BF32" s="252">
        <f>IF(INDEX('Opinion Statement (CORSIA)'!$B:$B,BF$29)="","",INDEX('Opinion Statement (CORSIA)'!$B:$B,BF$29))</f>
      </c>
      <c r="BG32" s="252">
        <f>IF(INDEX('Opinion Statement (CORSIA)'!$B:$B,BG$29)="","",INDEX('Opinion Statement (CORSIA)'!$B:$B,BG$29))</f>
      </c>
      <c r="BH32" s="252">
        <f>IF(INDEX('Opinion Statement (CORSIA)'!$B:$B,BH$29)="","",INDEX('Opinion Statement (CORSIA)'!$B:$B,BH$29))</f>
      </c>
      <c r="BI32" s="252">
        <f>IF(INDEX('Opinion Statement (CORSIA)'!$B:$B,BI$29)="","",INDEX('Opinion Statement (CORSIA)'!$B:$B,BI$29))</f>
      </c>
      <c r="BJ32" s="252">
        <f>IF(INDEX('Opinion Statement (CORSIA)'!$B:$B,BJ$29)="","",INDEX('Opinion Statement (CORSIA)'!$B:$B,BJ$29))</f>
      </c>
      <c r="BK32" s="252">
        <f>IF(INDEX('Opinion Statement (CORSIA)'!$B:$B,BK$29)="","",INDEX('Opinion Statement (CORSIA)'!$B:$B,BK$29))</f>
      </c>
      <c r="BL32" s="252">
        <f>IF(INDEX('Opinion Statement (CORSIA)'!$B:$B,BL$29)="","",INDEX('Opinion Statement (CORSIA)'!$B:$B,BL$29))</f>
      </c>
      <c r="BM32" s="252">
        <f>IF(INDEX('Opinion Statement (CORSIA)'!$B:$B,BM$29)="","",INDEX('Opinion Statement (CORSIA)'!$B:$B,BM$29))</f>
      </c>
      <c r="BN32" s="252">
        <f>IF(INDEX('Opinion Statement (CORSIA)'!$B:$B,BN$29)="","",INDEX('Opinion Statement (CORSIA)'!$B:$B,BN$29))</f>
      </c>
      <c r="BO32" s="252">
        <f>IF(INDEX('Opinion Statement (CORSIA)'!$B:$B,BO$29)="","",INDEX('Opinion Statement (CORSIA)'!$B:$B,BO$29))</f>
      </c>
      <c r="BP32" s="252">
        <f>IF(INDEX('Opinion Statement (CORSIA)'!$B:$B,BP$29)="","",INDEX('Opinion Statement (CORSIA)'!$B:$B,BP$29))</f>
      </c>
      <c r="BQ32" s="252">
        <f>IF(INDEX('Opinion Statement (CORSIA)'!$B:$B,BQ$29)="","",INDEX('Opinion Statement (CORSIA)'!$B:$B,BQ$29))</f>
      </c>
      <c r="BR32" s="252">
        <f>IF(INDEX('Opinion Statement (CORSIA)'!$B:$B,BR$29)="","",INDEX('Opinion Statement (CORSIA)'!$B:$B,BR$29))</f>
      </c>
      <c r="BS32" s="252">
        <f>IF(INDEX('Opinion Statement (CORSIA)'!$B:$B,BS$29)="","",INDEX('Opinion Statement (CORSIA)'!$B:$B,BS$29))</f>
      </c>
      <c r="BT32" s="252">
        <f>IF(INDEX('Opinion Statement (CORSIA)'!$B:$B,BT$29)="","",INDEX('Opinion Statement (CORSIA)'!$B:$B,BT$29))</f>
      </c>
      <c r="BU32" s="252">
        <f>IF(INDEX('Opinion Statement (CORSIA)'!$B:$B,BU$29)="","",INDEX('Opinion Statement (CORSIA)'!$B:$B,BU$29))</f>
      </c>
      <c r="BV32" s="252">
        <f>IF(INDEX('Opinion Statement (CORSIA)'!$B:$B,BV$29)="","",INDEX('Opinion Statement (CORSIA)'!$B:$B,BV$29))</f>
      </c>
      <c r="BW32" s="252">
        <f>IF(INDEX('Opinion Statement (CORSIA)'!$B:$B,BW$29)="","",INDEX('Opinion Statement (CORSIA)'!$B:$B,BW$29))</f>
      </c>
      <c r="BX32" s="252">
        <f>IF(INDEX('Opinion Statement (CORSIA)'!$B:$B,BX$29)="","",INDEX('Opinion Statement (CORSIA)'!$B:$B,BX$29))</f>
      </c>
      <c r="BY32" s="252">
        <f>IF(INDEX('Opinion Statement (CORSIA)'!$B:$B,BY$29)="","",INDEX('Opinion Statement (CORSIA)'!$B:$B,BY$29))</f>
      </c>
      <c r="BZ32" s="252" t="str">
        <f>IF(INDEX('Opinion Statement (CORSIA)'!$B:$B,BZ$29)="","",INDEX('Opinion Statement (CORSIA)'!$B:$B,BZ$29))</f>
        <v>If no, because.......</v>
      </c>
      <c r="CA32" s="252" t="str">
        <f>IF(INDEX('Opinion Statement (CORSIA)'!$B:$B,CA$29)="","",INDEX('Opinion Statement (CORSIA)'!$B:$B,CA$29))</f>
        <v>Yes (See Annex 1 for recommendations) / No, no improvements identified as required.  </v>
      </c>
      <c r="CB32" s="252" t="str">
        <f>IF(INDEX('Opinion Statement (CORSIA)'!$B:$B,CB$29)="","",INDEX('Opinion Statement (CORSIA)'!$B:$B,CB$29))</f>
        <v>We have conducted a verification of the greenhouse gas data reported by the above Aircraft Operator in its Annual Emissions Report as presented above for the CORSIA. On the basis of the verification work undertaken (see Annex 2) these data are fairly stated.</v>
      </c>
      <c r="CC32" s="252" t="str">
        <f>IF(INDEX('Opinion Statement (CORSIA)'!$B:$B,CC$29)="","",INDEX('Opinion Statement (CORSIA)'!$B:$B,CC$29))</f>
        <v>We have conducted a verification of the greenhouse gas data reported by the above Aircraft Operator in its Annual Emissions Report as presented above for the CORSIA.   On the basis of the verification work undertaken (see Annex 2) these data are fairly stated, with the exception of: </v>
      </c>
      <c r="CD32" s="252" t="str">
        <f>IF(INDEX('Opinion Statement (CORSIA)'!$B:$B,CD$29)="","",INDEX('Opinion Statement (CORSIA)'!$B:$B,CD$29))</f>
        <v>1.</v>
      </c>
      <c r="CE32" s="252" t="str">
        <f>IF(INDEX('Opinion Statement (CORSIA)'!$B:$B,CE$29)="","",INDEX('Opinion Statement (CORSIA)'!$B:$B,CE$29))</f>
        <v>2.</v>
      </c>
      <c r="CF32" s="252" t="str">
        <f>IF(INDEX('Opinion Statement (CORSIA)'!$B:$B,CF$29)="","",INDEX('Opinion Statement (CORSIA)'!$B:$B,CF$29))</f>
        <v>3.</v>
      </c>
      <c r="CG32" s="252">
        <f>IF(INDEX('Opinion Statement (CORSIA)'!$B:$B,CG$29)="","",INDEX('Opinion Statement (CORSIA)'!$B:$B,CG$29))</f>
      </c>
      <c r="CH32" s="252">
        <f>IF(INDEX('Opinion Statement (CORSIA)'!$B:$B,CH$29)="","",INDEX('Opinion Statement (CORSIA)'!$B:$B,CH$29))</f>
      </c>
      <c r="CI32" s="252">
        <f>IF(INDEX('Opinion Statement (CORSIA)'!$B:$B,CI$29)="","",INDEX('Opinion Statement (CORSIA)'!$B:$B,CI$29))</f>
      </c>
      <c r="CJ32" s="252">
        <f>IF(INDEX('Opinion Statement (CORSIA)'!$B:$B,CJ$29)="","",INDEX('Opinion Statement (CORSIA)'!$B:$B,CJ$29))</f>
      </c>
      <c r="CK32" s="252">
        <f>IF(INDEX('Opinion Statement (CORSIA)'!$B:$B,CK$29)="","",INDEX('Opinion Statement (CORSIA)'!$B:$B,CK$29))</f>
      </c>
      <c r="CL32" s="252">
        <f>IF(INDEX('Opinion Statement (CORSIA)'!$B:$B,CL$29)="","",INDEX('Opinion Statement (CORSIA)'!$B:$B,CL$29))</f>
      </c>
      <c r="CM32" s="251"/>
      <c r="CN32" s="252" t="str">
        <f>IF(INDEX('Opinion Statement (CORSIA)'!$B:$B,CN$29)="","",INDEX('Opinion Statement (CORSIA)'!$B:$B,CN$29))</f>
        <v>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v>
      </c>
      <c r="CO32" s="252" t="str">
        <f>IF(INDEX('Opinion Statement (CORSIA)'!$B:$B,CO$29)="","",INDEX('Opinion Statement (CORSIA)'!$B:$B,CO$29))</f>
        <v>- uncorrected material mis-statement (individual or in aggregate)</v>
      </c>
      <c r="CP32" s="252" t="str">
        <f>IF(INDEX('Opinion Statement (CORSIA)'!$B:$B,CP$29)="","",INDEX('Opinion Statement (CORSIA)'!$B:$B,CP$29))</f>
        <v>- uncorrected material non-conformity (individual or in aggregate)</v>
      </c>
      <c r="CQ32" s="252" t="str">
        <f>IF(INDEX('Opinion Statement (CORSIA)'!$B:$B,CQ$29)="","",INDEX('Opinion Statement (CORSIA)'!$B:$B,CQ$29))</f>
        <v>- limitations in the data or information made available for verification</v>
      </c>
      <c r="CR32" s="252" t="str">
        <f>IF(INDEX('Opinion Statement (CORSIA)'!$B:$B,CR$29)="","",INDEX('Opinion Statement (CORSIA)'!$B:$B,CR$29))</f>
        <v>- limitations of scope due to lack of clarity &amp; or scope of the approved monitoring plan</v>
      </c>
      <c r="CS32" s="252" t="str">
        <f>IF(INDEX('Opinion Statement (CORSIA)'!$B:$B,CS$29)="","",INDEX('Opinion Statement (CORSIA)'!$B:$B,CS$29))</f>
        <v>- the monitoring plan is not approved by the competent authority</v>
      </c>
      <c r="CT32" s="252">
        <f>IF(INDEX('Opinion Statement (CORSIA)'!$B:$B,CT$29)="","",INDEX('Opinion Statement (CORSIA)'!$B:$B,CT$29))</f>
      </c>
      <c r="CU32" s="252">
        <f>IF(INDEX('Opinion Statement (CORSIA)'!$B:$B,CU$29)="","",INDEX('Opinion Statement (CORSIA)'!$B:$B,CU$29))</f>
      </c>
      <c r="CV32" s="252">
        <f>IF(INDEX('Opinion Statement (CORSIA)'!$B:$B,CV$29)="","",INDEX('Opinion Statement (CORSIA)'!$B:$B,CV$29))</f>
      </c>
      <c r="CW32" s="252">
        <f>IF(INDEX('Opinion Statement (CORSIA)'!$B:$B,CW$29)="","",INDEX('Opinion Statement (CORSIA)'!$B:$B,CW$29))</f>
      </c>
      <c r="CX32" s="252">
        <f>IF(INDEX('Opinion Statement (CORSIA)'!$B:$B,CX$29)="","",INDEX('Opinion Statement (CORSIA)'!$B:$B,CX$29))</f>
      </c>
      <c r="CY32" s="252">
        <f>IF(INDEX('Opinion Statement (CORSIA)'!$B:$B,CY$29)="","",INDEX('Opinion Statement (CORSIA)'!$B:$B,CY$29))</f>
      </c>
      <c r="CZ32" s="252">
        <f>IF(INDEX('Opinion Statement (CORSIA)'!$B:$B,CZ$29)="","",INDEX('Opinion Statement (CORSIA)'!$B:$B,CZ$29))</f>
      </c>
      <c r="DA32" s="252">
        <f>IF(INDEX('Opinion Statement (CORSIA)'!$B:$B,DA$29)="","",INDEX('Opinion Statement (CORSIA)'!$B:$B,DA$29))</f>
      </c>
      <c r="DB32" s="252">
        <f>IF(INDEX('Opinion Statement (CORSIA)'!$B:$B,DB$29)="","",INDEX('Opinion Statement (CORSIA)'!$B:$B,DB$29))</f>
      </c>
      <c r="DC32" s="252">
        <f>IF(INDEX('Opinion Statement (CORSIA)'!$B:$B,DC$29)="","",INDEX('Opinion Statement (CORSIA)'!$B:$B,DC$29))</f>
      </c>
      <c r="DD32" s="252">
        <f>IF(INDEX('Opinion Statement (CORSIA)'!$B:$B,DD$29)="","",INDEX('Opinion Statement (CORSIA)'!$B:$B,DD$29))</f>
      </c>
      <c r="DE32" s="252">
        <f>IF(INDEX('Opinion Statement (CORSIA)'!$B:$B,DE$29)="","",INDEX('Opinion Statement (CORSIA)'!$B:$B,DE$29))</f>
      </c>
      <c r="DF32" s="252">
        <f>IF(INDEX('Opinion Statement (CORSIA)'!$B:$B,DF$29)="","",INDEX('Opinion Statement (CORSIA)'!$B:$B,DF$29))</f>
      </c>
      <c r="DG32" s="252">
        <f>IF(INDEX('Opinion Statement (CORSIA)'!$B:$B,DG$29)="","",INDEX('Opinion Statement (CORSIA)'!$B:$B,DG$29))</f>
      </c>
    </row>
  </sheetData>
  <sheetProtection formatCells="0" formatColumns="0" formatRows="0"/>
  <mergeCells count="230">
    <mergeCell ref="AL5:AM5"/>
    <mergeCell ref="AN5:AO5"/>
    <mergeCell ref="BC5:BD5"/>
    <mergeCell ref="BE5:BF5"/>
    <mergeCell ref="AW5:AX5"/>
    <mergeCell ref="G15:H15"/>
    <mergeCell ref="M15:N15"/>
    <mergeCell ref="AJ5:AK5"/>
    <mergeCell ref="G5:G6"/>
    <mergeCell ref="H5:H6"/>
    <mergeCell ref="I5:I6"/>
    <mergeCell ref="J5:J6"/>
    <mergeCell ref="S15:T16"/>
    <mergeCell ref="AC5:AC6"/>
    <mergeCell ref="L5:L6"/>
    <mergeCell ref="CD5:CM5"/>
    <mergeCell ref="BY5:BZ5"/>
    <mergeCell ref="BS5:BT5"/>
    <mergeCell ref="BU5:BV5"/>
    <mergeCell ref="BW5:BX5"/>
    <mergeCell ref="AP5:AR5"/>
    <mergeCell ref="CB5:CB6"/>
    <mergeCell ref="BL5:BL6"/>
    <mergeCell ref="AE5:AE6"/>
    <mergeCell ref="U15:V16"/>
    <mergeCell ref="K5:K6"/>
    <mergeCell ref="P15:P16"/>
    <mergeCell ref="Q15:Q16"/>
    <mergeCell ref="R15:R16"/>
    <mergeCell ref="Y5:Z5"/>
    <mergeCell ref="Y10:Z10"/>
    <mergeCell ref="B5:B6"/>
    <mergeCell ref="C5:C6"/>
    <mergeCell ref="D5:D6"/>
    <mergeCell ref="E5:E6"/>
    <mergeCell ref="F5:F6"/>
    <mergeCell ref="I10:I11"/>
    <mergeCell ref="J10:J11"/>
    <mergeCell ref="K10:K11"/>
    <mergeCell ref="L10:L11"/>
    <mergeCell ref="DE5:DE6"/>
    <mergeCell ref="CT5:CT6"/>
    <mergeCell ref="CU5:CU6"/>
    <mergeCell ref="CV5:CV6"/>
    <mergeCell ref="CW5:CW6"/>
    <mergeCell ref="BQ5:BR5"/>
    <mergeCell ref="DA5:DA6"/>
    <mergeCell ref="DB5:DB6"/>
    <mergeCell ref="CY5:CY6"/>
    <mergeCell ref="AD5:AD6"/>
    <mergeCell ref="BI5:BI6"/>
    <mergeCell ref="AA5:AA6"/>
    <mergeCell ref="M5:M6"/>
    <mergeCell ref="N5:N6"/>
    <mergeCell ref="O5:O6"/>
    <mergeCell ref="P5:P6"/>
    <mergeCell ref="AF5:AF6"/>
    <mergeCell ref="AG5:AG6"/>
    <mergeCell ref="AB5:AB6"/>
    <mergeCell ref="Q5:R5"/>
    <mergeCell ref="S5:T5"/>
    <mergeCell ref="U5:V5"/>
    <mergeCell ref="BN5:BN6"/>
    <mergeCell ref="CA5:CA6"/>
    <mergeCell ref="CX5:CX6"/>
    <mergeCell ref="BA5:BB5"/>
    <mergeCell ref="AU5:AV5"/>
    <mergeCell ref="BJ5:BJ6"/>
    <mergeCell ref="BK5:BK6"/>
    <mergeCell ref="BO5:BP5"/>
    <mergeCell ref="CC5:CC6"/>
    <mergeCell ref="H10:H11"/>
    <mergeCell ref="CZ5:CZ6"/>
    <mergeCell ref="AH5:AH6"/>
    <mergeCell ref="AS5:AT5"/>
    <mergeCell ref="AY5:AZ5"/>
    <mergeCell ref="BG5:BH5"/>
    <mergeCell ref="AA10:AA11"/>
    <mergeCell ref="AI5:AI6"/>
    <mergeCell ref="BM5:BM6"/>
    <mergeCell ref="AU10:AV10"/>
    <mergeCell ref="B10:B11"/>
    <mergeCell ref="C10:C11"/>
    <mergeCell ref="D10:D11"/>
    <mergeCell ref="E10:E11"/>
    <mergeCell ref="F10:F11"/>
    <mergeCell ref="G10:G11"/>
    <mergeCell ref="AW10:AX10"/>
    <mergeCell ref="AY10:AZ10"/>
    <mergeCell ref="DI5:DM5"/>
    <mergeCell ref="DI10:DM10"/>
    <mergeCell ref="DF5:DF6"/>
    <mergeCell ref="DG5:DG6"/>
    <mergeCell ref="CN5:CS6"/>
    <mergeCell ref="DC5:DC6"/>
    <mergeCell ref="DD5:DD6"/>
    <mergeCell ref="CN10:CS11"/>
    <mergeCell ref="DD10:DD11"/>
    <mergeCell ref="DE10:DE11"/>
    <mergeCell ref="J15:K15"/>
    <mergeCell ref="I15:I16"/>
    <mergeCell ref="U10:V10"/>
    <mergeCell ref="B15:B16"/>
    <mergeCell ref="C15:C16"/>
    <mergeCell ref="D15:D16"/>
    <mergeCell ref="E15:E16"/>
    <mergeCell ref="F15:F16"/>
    <mergeCell ref="M10:M11"/>
    <mergeCell ref="N10:N11"/>
    <mergeCell ref="L15:L16"/>
    <mergeCell ref="O15:O16"/>
    <mergeCell ref="AL10:AM10"/>
    <mergeCell ref="AN10:AO10"/>
    <mergeCell ref="AP10:AR10"/>
    <mergeCell ref="AS10:AT10"/>
    <mergeCell ref="Q10:R10"/>
    <mergeCell ref="S10:T10"/>
    <mergeCell ref="O10:O11"/>
    <mergeCell ref="P10:P11"/>
    <mergeCell ref="BY10:BZ10"/>
    <mergeCell ref="BA10:BB10"/>
    <mergeCell ref="BC10:BD10"/>
    <mergeCell ref="BE10:BF10"/>
    <mergeCell ref="BG10:BH10"/>
    <mergeCell ref="BM10:BM11"/>
    <mergeCell ref="BN10:BN11"/>
    <mergeCell ref="BI10:BJ10"/>
    <mergeCell ref="BK10:BL10"/>
    <mergeCell ref="CD10:CM10"/>
    <mergeCell ref="CT10:CT11"/>
    <mergeCell ref="CU10:CU11"/>
    <mergeCell ref="CZ10:CZ11"/>
    <mergeCell ref="DA10:DA11"/>
    <mergeCell ref="BO10:BP10"/>
    <mergeCell ref="BQ10:BR10"/>
    <mergeCell ref="BS10:BT10"/>
    <mergeCell ref="BU10:BV10"/>
    <mergeCell ref="BW10:BX10"/>
    <mergeCell ref="AH10:AH11"/>
    <mergeCell ref="AJ10:AK10"/>
    <mergeCell ref="DB10:DB11"/>
    <mergeCell ref="DC10:DC11"/>
    <mergeCell ref="CV10:CV11"/>
    <mergeCell ref="CW10:CW11"/>
    <mergeCell ref="CX10:CX11"/>
    <mergeCell ref="CY10:CY11"/>
    <mergeCell ref="CA10:CA11"/>
    <mergeCell ref="CB10:CB11"/>
    <mergeCell ref="DP5:DT5"/>
    <mergeCell ref="DN5:DN6"/>
    <mergeCell ref="DN10:DN11"/>
    <mergeCell ref="DU5:DU6"/>
    <mergeCell ref="DP10:DT10"/>
    <mergeCell ref="DU10:DU11"/>
    <mergeCell ref="DW5:DW6"/>
    <mergeCell ref="DW10:DW11"/>
    <mergeCell ref="X15:X16"/>
    <mergeCell ref="Y15:Y16"/>
    <mergeCell ref="Z15:Z16"/>
    <mergeCell ref="AA15:AA16"/>
    <mergeCell ref="AB15:AB16"/>
    <mergeCell ref="AC15:AC16"/>
    <mergeCell ref="AD15:AD16"/>
    <mergeCell ref="AI10:AI11"/>
    <mergeCell ref="BU30:BV30"/>
    <mergeCell ref="BW30:BX30"/>
    <mergeCell ref="BY30:BZ30"/>
    <mergeCell ref="DY10:DY11"/>
    <mergeCell ref="DZ10:DZ11"/>
    <mergeCell ref="CD30:CM30"/>
    <mergeCell ref="CN30:CS31"/>
    <mergeCell ref="DF10:DF11"/>
    <mergeCell ref="DG10:DG11"/>
    <mergeCell ref="CC10:CC11"/>
    <mergeCell ref="BI30:BJ30"/>
    <mergeCell ref="BK30:BL30"/>
    <mergeCell ref="BO30:BP30"/>
    <mergeCell ref="BQ30:BR30"/>
    <mergeCell ref="BS30:BT30"/>
    <mergeCell ref="G30:G31"/>
    <mergeCell ref="M30:M31"/>
    <mergeCell ref="N30:N31"/>
    <mergeCell ref="O30:O31"/>
    <mergeCell ref="P30:P31"/>
    <mergeCell ref="AW30:AX30"/>
    <mergeCell ref="AY30:AZ30"/>
    <mergeCell ref="BA30:BB30"/>
    <mergeCell ref="BC30:BD30"/>
    <mergeCell ref="BE30:BF30"/>
    <mergeCell ref="BG30:BH30"/>
    <mergeCell ref="FS10:FT10"/>
    <mergeCell ref="FU10:FW10"/>
    <mergeCell ref="EB10:EB11"/>
    <mergeCell ref="EC10:EJ10"/>
    <mergeCell ref="EK10:EP11"/>
    <mergeCell ref="ES10:EZ10"/>
    <mergeCell ref="FI10:FI11"/>
    <mergeCell ref="EQ10:EQ11"/>
    <mergeCell ref="ER10:ER11"/>
    <mergeCell ref="FA10:FF11"/>
    <mergeCell ref="AL30:AM30"/>
    <mergeCell ref="AN30:AO30"/>
    <mergeCell ref="AP30:AR30"/>
    <mergeCell ref="AS30:AT30"/>
    <mergeCell ref="AU30:AV30"/>
    <mergeCell ref="FQ10:FR10"/>
    <mergeCell ref="FH10:FH11"/>
    <mergeCell ref="FJ10:FJ11"/>
    <mergeCell ref="FK10:FK11"/>
    <mergeCell ref="FL10:FL11"/>
    <mergeCell ref="GL10:GM10"/>
    <mergeCell ref="Q30:R30"/>
    <mergeCell ref="S30:T30"/>
    <mergeCell ref="U30:V30"/>
    <mergeCell ref="Y30:Z30"/>
    <mergeCell ref="EA10:EA11"/>
    <mergeCell ref="FM10:FN10"/>
    <mergeCell ref="FO10:FP10"/>
    <mergeCell ref="GF10:GG10"/>
    <mergeCell ref="AJ30:AK30"/>
    <mergeCell ref="FX10:FY10"/>
    <mergeCell ref="GR10:GR11"/>
    <mergeCell ref="GS10:GS11"/>
    <mergeCell ref="GN10:GO10"/>
    <mergeCell ref="GP10:GQ10"/>
    <mergeCell ref="FZ10:GA10"/>
    <mergeCell ref="GB10:GC10"/>
    <mergeCell ref="GD10:GE10"/>
    <mergeCell ref="GH10:GI10"/>
    <mergeCell ref="GJ10:GK10"/>
  </mergeCells>
  <dataValidations count="2">
    <dataValidation allowBlank="1" showErrorMessage="1" prompt="Please select: yes or no" sqref="F17:R26 Y17:AB26"/>
    <dataValidation allowBlank="1" showErrorMessage="1" prompt="Select appropriate materiality level" sqref="Y7:Z7 Y12:Z12 Y32:Z32"/>
  </dataValidations>
  <printOptions/>
  <pageMargins left="0.7" right="0.7" top="0.787401575" bottom="0.7874015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40"/>
  <sheetViews>
    <sheetView zoomScalePageLayoutView="0" workbookViewId="0" topLeftCell="A115">
      <selection activeCell="B8" sqref="B8"/>
    </sheetView>
  </sheetViews>
  <sheetFormatPr defaultColWidth="11.28125" defaultRowHeight="12.75"/>
  <cols>
    <col min="1" max="1" width="50.8515625" style="7" customWidth="1"/>
    <col min="2" max="2" width="8.00390625" style="7" customWidth="1"/>
    <col min="3" max="3" width="37.7109375" style="7" bestFit="1" customWidth="1"/>
    <col min="4" max="16384" width="11.28125" style="7" customWidth="1"/>
  </cols>
  <sheetData>
    <row r="1" ht="12.75">
      <c r="A1" s="41" t="s">
        <v>237</v>
      </c>
    </row>
    <row r="2" ht="12.75">
      <c r="A2" s="42" t="str">
        <f>Translations!$B$335</f>
        <v>Combustion</v>
      </c>
    </row>
    <row r="3" ht="12.75">
      <c r="A3" s="42" t="str">
        <f>Translations!$B$336</f>
        <v>Refining of mineral oil </v>
      </c>
    </row>
    <row r="4" ht="12.75">
      <c r="A4" s="42" t="str">
        <f>Translations!$B$337</f>
        <v>Production of coke</v>
      </c>
    </row>
    <row r="5" ht="12.75">
      <c r="A5" s="42" t="str">
        <f>Translations!$B$338</f>
        <v>Metal ore roasting or sintering</v>
      </c>
    </row>
    <row r="6" ht="12.75">
      <c r="A6" s="42" t="str">
        <f>Translations!$B$339</f>
        <v>Production of pig iron or steel</v>
      </c>
    </row>
    <row r="7" ht="12.75">
      <c r="A7" s="42" t="str">
        <f>Translations!$B$340</f>
        <v>Production or processing of ferrous metals</v>
      </c>
    </row>
    <row r="8" ht="12.75">
      <c r="A8" s="42" t="str">
        <f>Translations!$B$341</f>
        <v>Production of primary aluminium</v>
      </c>
    </row>
    <row r="9" ht="12.75">
      <c r="A9" s="42" t="str">
        <f>Translations!$B$342</f>
        <v>Production of secondary aluminium</v>
      </c>
    </row>
    <row r="10" ht="12.75">
      <c r="A10" s="42" t="str">
        <f>Translations!$B$343</f>
        <v>Production or processing of non-ferrous metals</v>
      </c>
    </row>
    <row r="11" ht="12.75">
      <c r="A11" s="42" t="str">
        <f>Translations!$B$344</f>
        <v>Production of cement clinker</v>
      </c>
    </row>
    <row r="12" ht="12.75">
      <c r="A12" s="42" t="str">
        <f>Translations!$B$345</f>
        <v>Production of lime, or calcination of dolomite/magnesite</v>
      </c>
    </row>
    <row r="13" ht="12.75">
      <c r="A13" s="42" t="str">
        <f>Translations!$B$346</f>
        <v>Manufacture of glass</v>
      </c>
    </row>
    <row r="14" ht="15" customHeight="1">
      <c r="A14" s="42" t="str">
        <f>Translations!$B$347</f>
        <v>Manufacture of ceramics</v>
      </c>
    </row>
    <row r="15" ht="12.75">
      <c r="A15" s="42" t="str">
        <f>Translations!$B$348</f>
        <v>Manufacture of mineral wool</v>
      </c>
    </row>
    <row r="16" ht="12.75">
      <c r="A16" s="42" t="str">
        <f>Translations!$B$349</f>
        <v>Production or processing of gypsum or plasterboard</v>
      </c>
    </row>
    <row r="17" ht="12.75">
      <c r="A17" s="42" t="str">
        <f>Translations!$B$350</f>
        <v>Production of pulp</v>
      </c>
    </row>
    <row r="18" ht="12.75">
      <c r="A18" s="42" t="str">
        <f>Translations!$B$351</f>
        <v>Production of paper or cardboard</v>
      </c>
    </row>
    <row r="19" ht="12.75">
      <c r="A19" s="42" t="str">
        <f>Translations!$B$352</f>
        <v>Production of carbon black</v>
      </c>
    </row>
    <row r="20" ht="12.75">
      <c r="A20" s="42" t="str">
        <f>Translations!$B$353</f>
        <v>Production of nitrous oxide</v>
      </c>
    </row>
    <row r="21" ht="12.75">
      <c r="A21" s="42" t="str">
        <f>Translations!$B$354</f>
        <v>Production of adipic acid</v>
      </c>
    </row>
    <row r="22" ht="12.75">
      <c r="A22" s="42" t="str">
        <f>Translations!$B$355</f>
        <v>Production of glyoxal and glyoxylic acid</v>
      </c>
    </row>
    <row r="23" ht="12.75">
      <c r="A23" s="42" t="str">
        <f>Translations!$B$356</f>
        <v>Production of ammonia</v>
      </c>
    </row>
    <row r="24" ht="12.75">
      <c r="A24" s="43" t="str">
        <f>Translations!$B$357</f>
        <v>Production of bulk chemicals</v>
      </c>
    </row>
    <row r="25" ht="12.75">
      <c r="A25" s="42" t="str">
        <f>Translations!$B$358</f>
        <v>Production of hydrogen and synthesis gas</v>
      </c>
    </row>
    <row r="26" ht="12.75">
      <c r="A26" s="42" t="str">
        <f>Translations!$B$359</f>
        <v>Production of soda ash and sodium bicarbonate</v>
      </c>
    </row>
    <row r="27" ht="12.75">
      <c r="A27" s="42" t="str">
        <f>Translations!$B$360</f>
        <v>Capture of greenhouse gases under Directive 2009/31/EC</v>
      </c>
    </row>
    <row r="28" ht="12.75">
      <c r="A28" s="42" t="str">
        <f>Translations!$B$361</f>
        <v>Transport of greenhouse gases under Directive 2009/31/EC</v>
      </c>
    </row>
    <row r="29" ht="12.75">
      <c r="A29" s="42" t="str">
        <f>Translations!$B$362</f>
        <v>Storage of greenhouse gases under Directive 2009/31/EC</v>
      </c>
    </row>
    <row r="30" ht="12.75"/>
    <row r="31" ht="12.75">
      <c r="A31" s="44" t="s">
        <v>486</v>
      </c>
    </row>
    <row r="32" ht="12.75">
      <c r="A32" s="42" t="str">
        <f>Translations!$B$363</f>
        <v>Yes</v>
      </c>
    </row>
    <row r="33" ht="12.75">
      <c r="A33" s="42" t="s">
        <v>209</v>
      </c>
    </row>
    <row r="34" ht="12.75">
      <c r="A34" s="45"/>
    </row>
    <row r="35" ht="12.75">
      <c r="A35" s="44" t="s">
        <v>210</v>
      </c>
    </row>
    <row r="36" ht="12.75">
      <c r="A36" s="42" t="str">
        <f>Translations!$B$363</f>
        <v>Yes</v>
      </c>
    </row>
    <row r="37" ht="12.75">
      <c r="A37" s="42" t="s">
        <v>209</v>
      </c>
    </row>
    <row r="38" ht="12.75">
      <c r="A38" s="43" t="str">
        <f>Translations!$B$364</f>
        <v>N/A - tonne kilometre</v>
      </c>
    </row>
    <row r="39" ht="12.75">
      <c r="A39" s="45"/>
    </row>
    <row r="40" ht="12.75">
      <c r="A40" s="41" t="s">
        <v>216</v>
      </c>
    </row>
    <row r="41" ht="12.75">
      <c r="A41" s="42" t="str">
        <f>Translations!$B$363</f>
        <v>Yes</v>
      </c>
    </row>
    <row r="42" ht="12.75">
      <c r="A42" s="42" t="str">
        <f>Translations!$B$365</f>
        <v>No. See Annex 3 for details</v>
      </c>
    </row>
    <row r="43" ht="12.75">
      <c r="A43" s="42" t="str">
        <f>Translations!$B$366</f>
        <v>N/A</v>
      </c>
    </row>
    <row r="44" ht="12.75"/>
    <row r="45" ht="12.75">
      <c r="A45" s="41" t="s">
        <v>94</v>
      </c>
    </row>
    <row r="46" ht="12.75">
      <c r="A46" s="42" t="str">
        <f>Translations!$B$363</f>
        <v>Yes</v>
      </c>
    </row>
    <row r="47" ht="12.75">
      <c r="A47" s="42" t="str">
        <f>Translations!$B$367</f>
        <v>No. See Annex 1 for details</v>
      </c>
    </row>
    <row r="48" s="45" customFormat="1" ht="12.75">
      <c r="A48" s="42" t="str">
        <f>Translations!$B$366</f>
        <v>N/A</v>
      </c>
    </row>
    <row r="49" ht="12.75">
      <c r="A49" s="45"/>
    </row>
    <row r="50" ht="12.75">
      <c r="A50" s="44" t="s">
        <v>219</v>
      </c>
    </row>
    <row r="51" ht="12.75">
      <c r="A51" s="42" t="str">
        <f>Translations!$B$363</f>
        <v>Yes</v>
      </c>
    </row>
    <row r="52" ht="12.75">
      <c r="A52" s="42" t="s">
        <v>209</v>
      </c>
    </row>
    <row r="53" ht="12.75"/>
    <row r="54" ht="12.75">
      <c r="A54" s="41" t="s">
        <v>222</v>
      </c>
    </row>
    <row r="55" ht="12.75">
      <c r="A55" s="46" t="str">
        <f>Translations!$B$368</f>
        <v>Yes. See Annex 1 for recommendations.</v>
      </c>
    </row>
    <row r="56" ht="12.75">
      <c r="A56" s="46" t="str">
        <f>Translations!$B$369</f>
        <v>No, no improvements identified as required.  </v>
      </c>
    </row>
    <row r="57" ht="12.75"/>
    <row r="58" ht="12.75">
      <c r="A58" s="44" t="s">
        <v>476</v>
      </c>
    </row>
    <row r="59" ht="12.75">
      <c r="A59" s="42" t="str">
        <f>Translations!$B$363</f>
        <v>Yes</v>
      </c>
    </row>
    <row r="60" ht="12.75">
      <c r="A60" s="42" t="s">
        <v>209</v>
      </c>
    </row>
    <row r="61" ht="12.75"/>
    <row r="62" ht="12.75">
      <c r="A62" s="41" t="s">
        <v>200</v>
      </c>
    </row>
    <row r="63" ht="12.75">
      <c r="A63" s="42" t="str">
        <f>Translations!$B$560</f>
        <v>Accredited</v>
      </c>
    </row>
    <row r="64" ht="12.75">
      <c r="A64" s="42" t="str">
        <f>Translations!$B$561</f>
        <v>Certified</v>
      </c>
    </row>
    <row r="65" ht="12.75"/>
    <row r="66" ht="12.75">
      <c r="A66" s="44" t="s">
        <v>206</v>
      </c>
    </row>
    <row r="67" ht="12.75">
      <c r="A67" s="42" t="s">
        <v>207</v>
      </c>
    </row>
    <row r="68" ht="12.75">
      <c r="A68" s="42" t="s">
        <v>58</v>
      </c>
    </row>
    <row r="69" ht="12.75">
      <c r="A69" s="42" t="s">
        <v>69</v>
      </c>
    </row>
    <row r="71" ht="12.75">
      <c r="A71" s="44" t="s">
        <v>485</v>
      </c>
    </row>
    <row r="72" ht="12.75">
      <c r="A72" s="42" t="str">
        <f>Translations!$B$363</f>
        <v>Yes</v>
      </c>
    </row>
    <row r="73" ht="12.75">
      <c r="A73" s="42" t="s">
        <v>209</v>
      </c>
    </row>
    <row r="75" ht="12.75">
      <c r="A75" s="41" t="s">
        <v>484</v>
      </c>
    </row>
    <row r="76" ht="12.75">
      <c r="A76" s="237">
        <v>2021</v>
      </c>
    </row>
    <row r="77" ht="12.75">
      <c r="A77" s="237">
        <v>2022</v>
      </c>
    </row>
    <row r="78" ht="12.75">
      <c r="A78" s="237">
        <v>2023</v>
      </c>
    </row>
    <row r="79" ht="12.75">
      <c r="A79" s="237">
        <v>2024</v>
      </c>
    </row>
    <row r="80" ht="12.75">
      <c r="A80" s="237">
        <v>2025</v>
      </c>
    </row>
    <row r="81" ht="12.75">
      <c r="A81" s="237">
        <v>2026</v>
      </c>
    </row>
    <row r="82" ht="12.75">
      <c r="A82" s="237">
        <v>2027</v>
      </c>
    </row>
    <row r="83" ht="12.75">
      <c r="A83" s="237">
        <v>2028</v>
      </c>
    </row>
    <row r="84" ht="12.75">
      <c r="A84" s="237">
        <v>2029</v>
      </c>
    </row>
    <row r="85" ht="12.75">
      <c r="A85" s="237">
        <v>2030</v>
      </c>
    </row>
    <row r="86" ht="12.75">
      <c r="A86" s="47"/>
    </row>
    <row r="87" ht="12.75">
      <c r="A87" s="41" t="s">
        <v>483</v>
      </c>
    </row>
    <row r="88" ht="12.75">
      <c r="A88" s="42" t="str">
        <f>Translations!$B$372</f>
        <v>Small emitter tool</v>
      </c>
    </row>
    <row r="89" ht="12.75">
      <c r="A89" s="42" t="str">
        <f>Translations!$B$373</f>
        <v>ETS support facility</v>
      </c>
    </row>
    <row r="90" ht="12.75">
      <c r="A90" s="42" t="str">
        <f>Translations!$B$374</f>
        <v>Small emitter tool &amp; ETS support facility</v>
      </c>
    </row>
    <row r="92" ht="12.75">
      <c r="A92" s="44" t="s">
        <v>552</v>
      </c>
    </row>
    <row r="93" ht="12.75">
      <c r="A93" s="49" t="str">
        <f>Translations!$B$256</f>
        <v>-- select --</v>
      </c>
    </row>
    <row r="94" ht="12.75">
      <c r="A94" s="225" t="str">
        <f>Translations!$B$436</f>
        <v>EU ETS Aviation</v>
      </c>
    </row>
    <row r="95" ht="12.75">
      <c r="A95" s="225" t="str">
        <f>Translations!$B$492</f>
        <v>Swiss ETS Aviation</v>
      </c>
    </row>
    <row r="96" ht="12.75">
      <c r="A96" s="225" t="str">
        <f>Translations!$B$481</f>
        <v>Both EU &amp; Swiss Aviation ETSs (combined data)</v>
      </c>
    </row>
    <row r="97" ht="12.75">
      <c r="A97" s="225" t="str">
        <f>Translations!$B$562</f>
        <v>Both EU &amp; Swiss Aviation ETSs (separate data)</v>
      </c>
    </row>
    <row r="98" ht="12.75">
      <c r="A98" s="225" t="str">
        <f>Translations!$B$563</f>
        <v>CORSIA</v>
      </c>
    </row>
    <row r="99" ht="12.75">
      <c r="A99" s="225" t="str">
        <f>Translations!$B$564</f>
        <v>EU ETS Installation</v>
      </c>
    </row>
    <row r="101" ht="12.75">
      <c r="A101" s="44" t="s">
        <v>482</v>
      </c>
    </row>
    <row r="102" ht="12.75">
      <c r="A102" s="225" t="str">
        <f>Translations!$B$375</f>
        <v>Annual emissions report</v>
      </c>
    </row>
    <row r="103" ht="12.75">
      <c r="A103" s="42" t="str">
        <f>Translations!$B$376</f>
        <v>Tonne-km report</v>
      </c>
    </row>
    <row r="105" ht="12.75">
      <c r="A105" s="41" t="s">
        <v>481</v>
      </c>
    </row>
    <row r="106" ht="12.75">
      <c r="A106" s="42" t="str">
        <f>Translations!$B$377</f>
        <v>Unless otherwise stated in Annex 1, the materiality level was 2% of the total reported emissions for the period subject to verification. </v>
      </c>
    </row>
    <row r="107" ht="12.75">
      <c r="A107" s="42" t="str">
        <f>Translations!$B$378</f>
        <v>Unless otherwise stated in Annex 1, the materiality level was 5% of the total reported emissions for the period subject to verification. </v>
      </c>
    </row>
    <row r="108" ht="12.75">
      <c r="A108" s="42" t="str">
        <f>Translations!$B$379</f>
        <v>Unless otherwise stated in Annex 1, the materiality level was 5% of the total reported tonne-kilometre data for the period subject to verification. </v>
      </c>
    </row>
    <row r="109" ht="12.75">
      <c r="A109" s="42" t="str">
        <f>Translations!$B$380</f>
        <v>see Annex 1</v>
      </c>
    </row>
    <row r="111" ht="12.75">
      <c r="A111" s="41" t="s">
        <v>474</v>
      </c>
    </row>
    <row r="112" ht="12.75">
      <c r="A112" s="43" t="str">
        <f>Translations!$B$363</f>
        <v>Yes</v>
      </c>
    </row>
    <row r="113" ht="12.75">
      <c r="A113" s="48" t="s">
        <v>209</v>
      </c>
    </row>
    <row r="114" ht="12.75">
      <c r="A114" s="43" t="str">
        <f>Translations!$B$381</f>
        <v>N/A - tonne-kilometre </v>
      </c>
    </row>
    <row r="116" ht="12.75">
      <c r="A116" s="41" t="s">
        <v>475</v>
      </c>
    </row>
    <row r="117" ht="12.75">
      <c r="A117" s="49" t="str">
        <f>Translations!$B$256</f>
        <v>-- select --</v>
      </c>
    </row>
    <row r="118" ht="12.75">
      <c r="A118" s="50" t="str">
        <f>Translations!$B$363</f>
        <v>Yes</v>
      </c>
    </row>
    <row r="119" ht="12.75">
      <c r="A119" s="49" t="s">
        <v>209</v>
      </c>
    </row>
    <row r="121" ht="12.75">
      <c r="A121" s="41" t="s">
        <v>456</v>
      </c>
    </row>
    <row r="122" ht="12.75">
      <c r="A122" s="49" t="str">
        <f>Translations!$B$383</f>
        <v>Please enter the name of the operator in sheet Annex 1.</v>
      </c>
    </row>
    <row r="124" ht="12.75">
      <c r="A124" s="41" t="s">
        <v>655</v>
      </c>
    </row>
    <row r="125" ht="12.75">
      <c r="A125" s="225" t="str">
        <f>Translations!$B$66</f>
        <v>EU ETS Annual Reporting</v>
      </c>
    </row>
    <row r="126" ht="12.75">
      <c r="A126" s="225" t="str">
        <f>Translations!$B$565</f>
        <v>Combined EU ETS and Swiss ETS Annual Reporting</v>
      </c>
    </row>
    <row r="129" ht="12.75">
      <c r="A129" s="225" t="str">
        <f>Translations!$B$566</f>
        <v>Materiality applied to EU ETS declared emissions</v>
      </c>
    </row>
    <row r="130" ht="12.75">
      <c r="A130" s="225" t="str">
        <f>Translations!$B$567</f>
        <v>Materiality applied to the combined sum of declared EU and Swiss emissions values</v>
      </c>
    </row>
    <row r="131" ht="12.75">
      <c r="A131" s="225" t="str">
        <f>Translations!$B$568</f>
        <v>Materiality applied separately to declared EU and Swiss emissions values</v>
      </c>
    </row>
    <row r="132" ht="12.75">
      <c r="A132" s="225" t="str">
        <f>Translations!$B$569</f>
        <v>Materiality applied to Swiss ETS declared emissions</v>
      </c>
    </row>
    <row r="133" s="45" customFormat="1" ht="12.75"/>
    <row r="134" s="45" customFormat="1" ht="12.75"/>
    <row r="135" ht="12.75">
      <c r="A135" s="225" t="str">
        <f>Translations!$B$570</f>
        <v>Use Verification Opinion Statement (VOS) option A</v>
      </c>
    </row>
    <row r="136" ht="12.75">
      <c r="A136" s="225" t="str">
        <f>Translations!$B$571</f>
        <v>Use Verification Opinion Statement (VOS) option B</v>
      </c>
    </row>
    <row r="137" ht="12.75">
      <c r="A137" s="225" t="str">
        <f>Translations!$B$572</f>
        <v>Use Verification Opinion Statement (VOS) options A &amp; C</v>
      </c>
    </row>
    <row r="138" ht="12.75">
      <c r="A138" s="225" t="str">
        <f>Translations!$B$573</f>
        <v>Use Verification Opinion Statement (VOS) option C</v>
      </c>
    </row>
    <row r="140" ht="12.75">
      <c r="A140" s="225" t="str">
        <f>Translations!$B$574</f>
        <v>Signed on behalf of </v>
      </c>
    </row>
  </sheetData>
  <sheetProtection sheet="1" objects="1" scenarios="1" formatCells="0" formatColumns="0" formatRows="0"/>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legacyDrawing r:id="rId2"/>
</worksheet>
</file>

<file path=xl/worksheets/sheet12.xml><?xml version="1.0" encoding="utf-8"?>
<worksheet xmlns="http://schemas.openxmlformats.org/spreadsheetml/2006/main" xmlns:r="http://schemas.openxmlformats.org/officeDocument/2006/relationships">
  <dimension ref="A1:A20"/>
  <sheetViews>
    <sheetView zoomScalePageLayoutView="0" workbookViewId="0" topLeftCell="A1">
      <selection activeCell="A26" sqref="A26"/>
    </sheetView>
  </sheetViews>
  <sheetFormatPr defaultColWidth="11.28125" defaultRowHeight="12.75"/>
  <cols>
    <col min="1" max="1" width="77.7109375" style="7" customWidth="1"/>
    <col min="2" max="16384" width="11.28125" style="7" customWidth="1"/>
  </cols>
  <sheetData>
    <row r="1" ht="23.25">
      <c r="A1" s="38" t="str">
        <f>Translations!$B$384</f>
        <v>MS are free to use this sheet</v>
      </c>
    </row>
    <row r="2" ht="12.75"/>
    <row r="3" ht="12.75"/>
    <row r="4" ht="12.75">
      <c r="A4" s="39" t="str">
        <f>Translations!$B$385</f>
        <v>Drop down list for Annex 2; Reference documents cited:</v>
      </c>
    </row>
    <row r="5" ht="12.75">
      <c r="A5" s="40" t="str">
        <f>Translations!$B$386</f>
        <v>Conduct of the Verification (1) - For Accredited Verification Bodies</v>
      </c>
    </row>
    <row r="6" ht="12.75">
      <c r="A6" s="457" t="str">
        <f>Translations!$B$387</f>
        <v>&lt; Select Relevant guidance documents from the list &gt;</v>
      </c>
    </row>
    <row r="7" ht="12.75">
      <c r="A7" s="458" t="str">
        <f>Translations!$B$388</f>
        <v>&lt;Specific national guidance1&gt;</v>
      </c>
    </row>
    <row r="8" ht="12.75">
      <c r="A8" s="459" t="str">
        <f>Translations!$B$389</f>
        <v>&lt;Specific national guidance2&gt;</v>
      </c>
    </row>
    <row r="9" ht="12.75">
      <c r="A9" s="459"/>
    </row>
    <row r="10" ht="12.75">
      <c r="A10" s="460"/>
    </row>
    <row r="11" ht="12.75">
      <c r="A11" s="461"/>
    </row>
    <row r="12" ht="12.75"/>
    <row r="13" ht="12.75"/>
    <row r="14" ht="12.75">
      <c r="A14" s="41" t="s">
        <v>266</v>
      </c>
    </row>
    <row r="15" ht="12.75">
      <c r="A15" s="42" t="str">
        <f>Translations!$B$390</f>
        <v>Please select</v>
      </c>
    </row>
    <row r="16" ht="12.75">
      <c r="A16" s="42"/>
    </row>
    <row r="17" ht="12.75">
      <c r="A17" s="42"/>
    </row>
    <row r="18" ht="12.75">
      <c r="A18" s="42"/>
    </row>
    <row r="19" ht="12.75">
      <c r="A19" s="42"/>
    </row>
    <row r="20" ht="12.75">
      <c r="A20" s="42"/>
    </row>
  </sheetData>
  <sheetProtection sheet="1" objects="1" scenarios="1" formatCells="0" formatColumns="0" formatRows="0"/>
  <printOptions/>
  <pageMargins left="0.7" right="0.7" top="0.787401575" bottom="0.787401575" header="0.3" footer="0.3"/>
  <pageSetup horizontalDpi="600" verticalDpi="600" orientation="portrait" paperSize="9"/>
  <legacyDrawing r:id="rId2"/>
</worksheet>
</file>

<file path=xl/worksheets/sheet13.xml><?xml version="1.0" encoding="utf-8"?>
<worksheet xmlns="http://schemas.openxmlformats.org/spreadsheetml/2006/main" xmlns:r="http://schemas.openxmlformats.org/officeDocument/2006/relationships">
  <dimension ref="A1:D574"/>
  <sheetViews>
    <sheetView zoomScale="115" zoomScaleNormal="115" zoomScalePageLayoutView="0" workbookViewId="0" topLeftCell="A430">
      <selection activeCell="B445" sqref="B445"/>
    </sheetView>
  </sheetViews>
  <sheetFormatPr defaultColWidth="11.28125" defaultRowHeight="12.75"/>
  <cols>
    <col min="1" max="1" width="8.28125" style="384" bestFit="1" customWidth="1"/>
    <col min="2" max="2" width="70.7109375" style="388" customWidth="1"/>
    <col min="3" max="3" width="70.7109375" style="184" customWidth="1"/>
    <col min="4" max="4" width="11.28125" style="184" customWidth="1"/>
    <col min="5" max="16384" width="11.28125" style="54" customWidth="1"/>
  </cols>
  <sheetData>
    <row r="1" spans="1:3" ht="15">
      <c r="A1" s="380" t="s">
        <v>468</v>
      </c>
      <c r="B1" s="386" t="s">
        <v>469</v>
      </c>
      <c r="C1" s="402" t="s">
        <v>470</v>
      </c>
    </row>
    <row r="2" spans="1:4" ht="15.75">
      <c r="A2" s="381">
        <v>1</v>
      </c>
      <c r="B2" s="387" t="s">
        <v>181</v>
      </c>
      <c r="D2" s="184" t="s">
        <v>810</v>
      </c>
    </row>
    <row r="3" spans="1:4" ht="26.25" thickBot="1">
      <c r="A3" s="381">
        <v>2</v>
      </c>
      <c r="B3" s="275" t="s">
        <v>184</v>
      </c>
      <c r="D3" s="184" t="s">
        <v>811</v>
      </c>
    </row>
    <row r="4" spans="1:4" ht="12.75">
      <c r="A4" s="381">
        <v>3</v>
      </c>
      <c r="B4" s="262" t="s">
        <v>453</v>
      </c>
      <c r="D4" s="184" t="s">
        <v>812</v>
      </c>
    </row>
    <row r="5" spans="1:4" ht="25.5">
      <c r="A5" s="381">
        <v>4</v>
      </c>
      <c r="B5" s="263" t="s">
        <v>450</v>
      </c>
      <c r="D5" s="184" t="s">
        <v>813</v>
      </c>
    </row>
    <row r="6" spans="1:4" ht="51">
      <c r="A6" s="381">
        <v>5</v>
      </c>
      <c r="B6" s="263" t="s">
        <v>451</v>
      </c>
      <c r="D6" s="184" t="s">
        <v>814</v>
      </c>
    </row>
    <row r="7" spans="1:4" ht="38.25">
      <c r="A7" s="381">
        <v>6</v>
      </c>
      <c r="B7" s="263" t="s">
        <v>452</v>
      </c>
      <c r="D7" s="184" t="s">
        <v>815</v>
      </c>
    </row>
    <row r="8" spans="1:4" ht="39" thickBot="1">
      <c r="A8" s="381">
        <v>7</v>
      </c>
      <c r="B8" s="264" t="s">
        <v>454</v>
      </c>
      <c r="D8" s="184" t="s">
        <v>816</v>
      </c>
    </row>
    <row r="9" spans="1:4" ht="13.5" thickBot="1">
      <c r="A9" s="381">
        <v>8</v>
      </c>
      <c r="B9" s="388" t="s">
        <v>179</v>
      </c>
      <c r="D9" s="184" t="s">
        <v>817</v>
      </c>
    </row>
    <row r="10" spans="1:4" ht="15">
      <c r="A10" s="381">
        <v>9</v>
      </c>
      <c r="B10" s="265" t="s">
        <v>169</v>
      </c>
      <c r="D10" s="184" t="s">
        <v>818</v>
      </c>
    </row>
    <row r="11" spans="1:2" ht="76.5">
      <c r="A11" s="381">
        <v>10</v>
      </c>
      <c r="B11" s="266" t="s">
        <v>728</v>
      </c>
    </row>
    <row r="12" spans="1:4" ht="12.75">
      <c r="A12" s="381">
        <v>11</v>
      </c>
      <c r="B12" s="266" t="s">
        <v>442</v>
      </c>
      <c r="D12" s="184" t="s">
        <v>820</v>
      </c>
    </row>
    <row r="13" spans="1:2" ht="38.25">
      <c r="A13" s="381">
        <v>12</v>
      </c>
      <c r="B13" s="388" t="s">
        <v>729</v>
      </c>
    </row>
    <row r="14" spans="1:2" ht="38.25">
      <c r="A14" s="381">
        <v>13</v>
      </c>
      <c r="B14" s="266" t="s">
        <v>730</v>
      </c>
    </row>
    <row r="15" spans="1:4" ht="12.75">
      <c r="A15" s="381">
        <v>14</v>
      </c>
      <c r="B15" s="266" t="s">
        <v>444</v>
      </c>
      <c r="D15" s="184" t="s">
        <v>823</v>
      </c>
    </row>
    <row r="16" spans="1:2" ht="25.5">
      <c r="A16" s="381">
        <v>15</v>
      </c>
      <c r="B16" s="388" t="s">
        <v>731</v>
      </c>
    </row>
    <row r="17" spans="1:4" ht="25.5">
      <c r="A17" s="381">
        <v>16</v>
      </c>
      <c r="B17" s="266" t="s">
        <v>443</v>
      </c>
      <c r="D17" s="184" t="s">
        <v>825</v>
      </c>
    </row>
    <row r="18" spans="1:4" ht="76.5">
      <c r="A18" s="381">
        <v>17</v>
      </c>
      <c r="B18" s="266" t="s">
        <v>449</v>
      </c>
      <c r="D18" s="184" t="s">
        <v>826</v>
      </c>
    </row>
    <row r="19" spans="1:4" ht="63.75">
      <c r="A19" s="381">
        <v>18</v>
      </c>
      <c r="B19" s="266" t="s">
        <v>170</v>
      </c>
      <c r="D19" s="184" t="s">
        <v>827</v>
      </c>
    </row>
    <row r="20" spans="1:4" ht="38.25">
      <c r="A20" s="381">
        <v>19</v>
      </c>
      <c r="B20" s="266" t="s">
        <v>445</v>
      </c>
      <c r="D20" s="184" t="s">
        <v>828</v>
      </c>
    </row>
    <row r="21" spans="1:4" ht="38.25">
      <c r="A21" s="381">
        <v>20</v>
      </c>
      <c r="B21" s="266" t="s">
        <v>446</v>
      </c>
      <c r="D21" s="184" t="s">
        <v>829</v>
      </c>
    </row>
    <row r="22" spans="1:4" ht="12.75">
      <c r="A22" s="381">
        <v>21</v>
      </c>
      <c r="B22" s="266" t="s">
        <v>447</v>
      </c>
      <c r="D22" s="184" t="s">
        <v>830</v>
      </c>
    </row>
    <row r="23" spans="1:4" ht="38.25">
      <c r="A23" s="381">
        <v>22</v>
      </c>
      <c r="B23" s="266" t="s">
        <v>448</v>
      </c>
      <c r="D23" s="184" t="s">
        <v>831</v>
      </c>
    </row>
    <row r="24" spans="1:4" ht="102">
      <c r="A24" s="381">
        <v>23</v>
      </c>
      <c r="B24" s="266" t="s">
        <v>191</v>
      </c>
      <c r="D24" s="184" t="s">
        <v>832</v>
      </c>
    </row>
    <row r="25" spans="1:2" ht="81">
      <c r="A25" s="381">
        <v>24</v>
      </c>
      <c r="B25" s="389" t="s">
        <v>732</v>
      </c>
    </row>
    <row r="26" spans="1:4" ht="63.75">
      <c r="A26" s="381">
        <v>25</v>
      </c>
      <c r="B26" s="266" t="s">
        <v>157</v>
      </c>
      <c r="D26" s="184" t="s">
        <v>836</v>
      </c>
    </row>
    <row r="27" spans="1:4" ht="38.25">
      <c r="A27" s="381">
        <v>26</v>
      </c>
      <c r="B27" s="266" t="s">
        <v>466</v>
      </c>
      <c r="D27" s="184" t="s">
        <v>837</v>
      </c>
    </row>
    <row r="28" spans="1:4" ht="25.5">
      <c r="A28" s="381">
        <v>27</v>
      </c>
      <c r="B28" s="266" t="s">
        <v>467</v>
      </c>
      <c r="D28" s="184" t="s">
        <v>838</v>
      </c>
    </row>
    <row r="29" spans="1:2" ht="12.75">
      <c r="A29" s="381">
        <v>28</v>
      </c>
      <c r="B29" s="388" t="s">
        <v>733</v>
      </c>
    </row>
    <row r="30" spans="1:4" ht="15">
      <c r="A30" s="381">
        <v>29</v>
      </c>
      <c r="B30" s="267" t="s">
        <v>171</v>
      </c>
      <c r="D30" s="184" t="s">
        <v>839</v>
      </c>
    </row>
    <row r="31" spans="1:4" ht="13.5" thickBot="1">
      <c r="A31" s="381">
        <v>30</v>
      </c>
      <c r="B31" s="275" t="s">
        <v>172</v>
      </c>
      <c r="D31" s="184" t="s">
        <v>840</v>
      </c>
    </row>
    <row r="32" spans="1:2" ht="12.75">
      <c r="A32" s="381">
        <v>31</v>
      </c>
      <c r="B32" s="268" t="s">
        <v>734</v>
      </c>
    </row>
    <row r="33" spans="1:4" ht="12.75">
      <c r="A33" s="381">
        <v>32</v>
      </c>
      <c r="B33" s="388" t="s">
        <v>188</v>
      </c>
      <c r="D33" s="184" t="s">
        <v>842</v>
      </c>
    </row>
    <row r="34" spans="1:4" ht="12.75">
      <c r="A34" s="381">
        <v>33</v>
      </c>
      <c r="B34" s="266" t="s">
        <v>173</v>
      </c>
      <c r="D34" s="184" t="s">
        <v>843</v>
      </c>
    </row>
    <row r="35" spans="1:2" ht="12.75">
      <c r="A35" s="381">
        <v>34</v>
      </c>
      <c r="B35" s="388" t="s">
        <v>735</v>
      </c>
    </row>
    <row r="36" spans="1:4" ht="26.25" thickBot="1">
      <c r="A36" s="381">
        <v>35</v>
      </c>
      <c r="B36" s="269" t="s">
        <v>187</v>
      </c>
      <c r="D36" s="184" t="s">
        <v>845</v>
      </c>
    </row>
    <row r="37" spans="1:4" ht="13.5" thickBot="1">
      <c r="A37" s="381">
        <v>36</v>
      </c>
      <c r="B37" s="275" t="s">
        <v>185</v>
      </c>
      <c r="D37" s="184" t="s">
        <v>847</v>
      </c>
    </row>
    <row r="38" spans="1:4" ht="12.75">
      <c r="A38" s="381">
        <v>37</v>
      </c>
      <c r="B38" s="270" t="s">
        <v>174</v>
      </c>
      <c r="D38" s="184" t="s">
        <v>848</v>
      </c>
    </row>
    <row r="39" spans="1:4" ht="13.5" thickBot="1">
      <c r="A39" s="381">
        <v>38</v>
      </c>
      <c r="B39" s="275" t="s">
        <v>186</v>
      </c>
      <c r="D39" s="184" t="s">
        <v>849</v>
      </c>
    </row>
    <row r="40" spans="1:4" ht="13.5" thickBot="1">
      <c r="A40" s="381">
        <v>39</v>
      </c>
      <c r="B40" s="271" t="s">
        <v>175</v>
      </c>
      <c r="D40" s="184" t="s">
        <v>850</v>
      </c>
    </row>
    <row r="41" spans="1:4" ht="13.5" thickBot="1">
      <c r="A41" s="381">
        <v>40</v>
      </c>
      <c r="B41" s="275" t="s">
        <v>177</v>
      </c>
      <c r="D41" s="184" t="s">
        <v>1188</v>
      </c>
    </row>
    <row r="42" spans="1:4" ht="12.75">
      <c r="A42" s="381">
        <v>41</v>
      </c>
      <c r="B42" s="272" t="s">
        <v>465</v>
      </c>
      <c r="D42" s="184" t="s">
        <v>851</v>
      </c>
    </row>
    <row r="43" spans="1:4" ht="13.5" thickBot="1">
      <c r="A43" s="381">
        <v>42</v>
      </c>
      <c r="B43" s="273" t="s">
        <v>464</v>
      </c>
      <c r="D43" s="184" t="s">
        <v>852</v>
      </c>
    </row>
    <row r="44" spans="1:4" ht="15.75">
      <c r="A44" s="381">
        <v>43</v>
      </c>
      <c r="B44" s="274" t="s">
        <v>176</v>
      </c>
      <c r="D44" s="184" t="s">
        <v>853</v>
      </c>
    </row>
    <row r="45" spans="1:4" ht="25.5">
      <c r="A45" s="381">
        <v>44</v>
      </c>
      <c r="B45" s="275" t="s">
        <v>135</v>
      </c>
      <c r="D45" s="184" t="s">
        <v>854</v>
      </c>
    </row>
    <row r="46" spans="1:4" ht="13.5" thickBot="1">
      <c r="A46" s="381">
        <v>45</v>
      </c>
      <c r="B46" s="388" t="s">
        <v>279</v>
      </c>
      <c r="D46" s="184" t="s">
        <v>855</v>
      </c>
    </row>
    <row r="47" spans="1:4" ht="25.5">
      <c r="A47" s="381">
        <v>46</v>
      </c>
      <c r="B47" s="276" t="s">
        <v>192</v>
      </c>
      <c r="D47" s="184" t="s">
        <v>857</v>
      </c>
    </row>
    <row r="48" spans="1:4" ht="12.75">
      <c r="A48" s="381">
        <v>47</v>
      </c>
      <c r="B48" s="388" t="s">
        <v>280</v>
      </c>
      <c r="D48" s="184" t="s">
        <v>856</v>
      </c>
    </row>
    <row r="49" spans="1:4" ht="12.75">
      <c r="A49" s="381">
        <v>48</v>
      </c>
      <c r="B49" s="388" t="s">
        <v>27</v>
      </c>
      <c r="D49" s="184" t="s">
        <v>861</v>
      </c>
    </row>
    <row r="50" spans="1:4" ht="38.25">
      <c r="A50" s="381">
        <v>49</v>
      </c>
      <c r="B50" s="277" t="s">
        <v>124</v>
      </c>
      <c r="D50" s="184" t="s">
        <v>862</v>
      </c>
    </row>
    <row r="51" spans="1:4" ht="12.75">
      <c r="A51" s="381">
        <v>50</v>
      </c>
      <c r="B51" s="388" t="s">
        <v>28</v>
      </c>
      <c r="D51" s="184" t="s">
        <v>863</v>
      </c>
    </row>
    <row r="52" spans="1:4" ht="51">
      <c r="A52" s="381">
        <v>51</v>
      </c>
      <c r="B52" s="277" t="s">
        <v>202</v>
      </c>
      <c r="D52" s="184" t="s">
        <v>864</v>
      </c>
    </row>
    <row r="53" spans="1:4" ht="12.75">
      <c r="A53" s="381">
        <v>52</v>
      </c>
      <c r="B53" s="388" t="s">
        <v>180</v>
      </c>
      <c r="D53" s="184" t="s">
        <v>865</v>
      </c>
    </row>
    <row r="54" spans="1:4" ht="115.5" thickBot="1">
      <c r="A54" s="381">
        <v>53</v>
      </c>
      <c r="B54" s="278" t="s">
        <v>20</v>
      </c>
      <c r="D54" s="184" t="s">
        <v>866</v>
      </c>
    </row>
    <row r="55" spans="1:4" ht="13.5" thickBot="1">
      <c r="A55" s="381">
        <v>54</v>
      </c>
      <c r="B55" s="275" t="s">
        <v>178</v>
      </c>
      <c r="D55" s="184" t="s">
        <v>867</v>
      </c>
    </row>
    <row r="56" spans="1:4" ht="76.5">
      <c r="A56" s="381">
        <v>55</v>
      </c>
      <c r="B56" s="279" t="s">
        <v>85</v>
      </c>
      <c r="D56" s="184" t="s">
        <v>868</v>
      </c>
    </row>
    <row r="57" spans="1:4" ht="25.5">
      <c r="A57" s="381">
        <v>56</v>
      </c>
      <c r="B57" s="280" t="s">
        <v>270</v>
      </c>
      <c r="D57" s="184" t="s">
        <v>869</v>
      </c>
    </row>
    <row r="58" spans="1:4" ht="51.75" thickBot="1">
      <c r="A58" s="381">
        <v>57</v>
      </c>
      <c r="B58" s="281" t="s">
        <v>90</v>
      </c>
      <c r="D58" s="184" t="s">
        <v>871</v>
      </c>
    </row>
    <row r="59" spans="1:4" ht="76.5">
      <c r="A59" s="381">
        <v>58</v>
      </c>
      <c r="B59" s="282" t="s">
        <v>477</v>
      </c>
      <c r="D59" s="184" t="s">
        <v>872</v>
      </c>
    </row>
    <row r="60" spans="1:4" ht="64.5" thickBot="1">
      <c r="A60" s="381">
        <v>59</v>
      </c>
      <c r="B60" s="283" t="s">
        <v>478</v>
      </c>
      <c r="D60" s="184" t="s">
        <v>873</v>
      </c>
    </row>
    <row r="61" spans="1:4" ht="51">
      <c r="A61" s="381">
        <v>60</v>
      </c>
      <c r="B61" s="284" t="s">
        <v>479</v>
      </c>
      <c r="D61" s="184" t="s">
        <v>874</v>
      </c>
    </row>
    <row r="62" spans="1:4" ht="51.75" thickBot="1">
      <c r="A62" s="381">
        <v>61</v>
      </c>
      <c r="B62" s="285" t="s">
        <v>480</v>
      </c>
      <c r="D62" s="184" t="s">
        <v>875</v>
      </c>
    </row>
    <row r="63" spans="1:4" ht="12.75">
      <c r="A63" s="381">
        <v>62</v>
      </c>
      <c r="B63" s="286" t="s">
        <v>229</v>
      </c>
      <c r="D63" s="184" t="s">
        <v>1210</v>
      </c>
    </row>
    <row r="64" spans="1:4" ht="25.5">
      <c r="A64" s="381">
        <v>63</v>
      </c>
      <c r="B64" s="275" t="s">
        <v>8</v>
      </c>
      <c r="D64" s="184" t="s">
        <v>989</v>
      </c>
    </row>
    <row r="65" spans="1:4" ht="63.75">
      <c r="A65" s="381">
        <v>64</v>
      </c>
      <c r="B65" s="287" t="s">
        <v>230</v>
      </c>
      <c r="D65" s="184" t="s">
        <v>990</v>
      </c>
    </row>
    <row r="66" spans="1:4" ht="13.5" thickBot="1">
      <c r="A66" s="381">
        <v>65</v>
      </c>
      <c r="B66" s="275" t="s">
        <v>82</v>
      </c>
      <c r="D66" s="184" t="s">
        <v>1282</v>
      </c>
    </row>
    <row r="67" spans="1:4" ht="13.5" thickBot="1">
      <c r="A67" s="381">
        <v>66</v>
      </c>
      <c r="B67" s="288" t="s">
        <v>9</v>
      </c>
      <c r="D67" s="184" t="s">
        <v>992</v>
      </c>
    </row>
    <row r="68" spans="1:4" ht="12.75">
      <c r="A68" s="381">
        <v>67</v>
      </c>
      <c r="B68" s="279" t="s">
        <v>108</v>
      </c>
      <c r="D68" s="184" t="s">
        <v>876</v>
      </c>
    </row>
    <row r="69" spans="1:4" ht="12.75">
      <c r="A69" s="381">
        <v>68</v>
      </c>
      <c r="B69" s="289" t="s">
        <v>196</v>
      </c>
      <c r="D69" s="184" t="s">
        <v>994</v>
      </c>
    </row>
    <row r="70" spans="1:4" ht="12.75">
      <c r="A70" s="381">
        <v>69</v>
      </c>
      <c r="B70" s="280" t="s">
        <v>128</v>
      </c>
      <c r="D70" s="184" t="s">
        <v>877</v>
      </c>
    </row>
    <row r="71" spans="1:4" ht="12.75">
      <c r="A71" s="381">
        <v>70</v>
      </c>
      <c r="B71" s="280" t="s">
        <v>10</v>
      </c>
      <c r="D71" s="184" t="s">
        <v>878</v>
      </c>
    </row>
    <row r="72" spans="1:4" ht="12.75">
      <c r="A72" s="381">
        <v>71</v>
      </c>
      <c r="B72" s="280" t="s">
        <v>235</v>
      </c>
      <c r="D72" s="184" t="s">
        <v>996</v>
      </c>
    </row>
    <row r="73" spans="1:4" ht="12.75">
      <c r="A73" s="381">
        <v>72</v>
      </c>
      <c r="B73" s="280" t="s">
        <v>38</v>
      </c>
      <c r="D73" s="184" t="s">
        <v>879</v>
      </c>
    </row>
    <row r="74" spans="1:4" ht="12.75">
      <c r="A74" s="381">
        <v>73</v>
      </c>
      <c r="B74" s="280" t="s">
        <v>236</v>
      </c>
      <c r="D74" s="184" t="s">
        <v>998</v>
      </c>
    </row>
    <row r="75" spans="1:4" ht="12.75">
      <c r="A75" s="381">
        <v>74</v>
      </c>
      <c r="B75" s="280" t="s">
        <v>137</v>
      </c>
      <c r="D75" s="184" t="s">
        <v>1000</v>
      </c>
    </row>
    <row r="76" spans="1:4" ht="25.5">
      <c r="A76" s="381">
        <v>75</v>
      </c>
      <c r="B76" s="290" t="s">
        <v>537</v>
      </c>
      <c r="D76" s="184" t="s">
        <v>1001</v>
      </c>
    </row>
    <row r="77" spans="1:4" ht="12.75">
      <c r="A77" s="381">
        <v>76</v>
      </c>
      <c r="B77" s="280" t="s">
        <v>39</v>
      </c>
      <c r="D77" s="184" t="s">
        <v>880</v>
      </c>
    </row>
    <row r="78" spans="1:4" ht="12.75">
      <c r="A78" s="381">
        <v>77</v>
      </c>
      <c r="B78" s="280" t="s">
        <v>109</v>
      </c>
      <c r="D78" s="184" t="s">
        <v>881</v>
      </c>
    </row>
    <row r="79" spans="1:4" ht="15.75">
      <c r="A79" s="381">
        <v>78</v>
      </c>
      <c r="B79" s="291" t="s">
        <v>538</v>
      </c>
      <c r="D79" s="184" t="s">
        <v>882</v>
      </c>
    </row>
    <row r="80" spans="1:4" ht="13.5" thickBot="1">
      <c r="A80" s="381">
        <v>79</v>
      </c>
      <c r="B80" s="281" t="s">
        <v>40</v>
      </c>
      <c r="D80" s="184" t="s">
        <v>1005</v>
      </c>
    </row>
    <row r="81" spans="1:4" ht="13.5" thickBot="1">
      <c r="A81" s="381">
        <v>80</v>
      </c>
      <c r="B81" s="288" t="s">
        <v>36</v>
      </c>
      <c r="D81" s="184" t="s">
        <v>1006</v>
      </c>
    </row>
    <row r="82" spans="1:4" ht="12.75">
      <c r="A82" s="381">
        <v>81</v>
      </c>
      <c r="B82" s="279" t="s">
        <v>41</v>
      </c>
      <c r="D82" s="184" t="s">
        <v>1007</v>
      </c>
    </row>
    <row r="83" spans="1:4" ht="12.75">
      <c r="A83" s="381">
        <v>82</v>
      </c>
      <c r="B83" s="280" t="s">
        <v>139</v>
      </c>
      <c r="D83" s="184" t="s">
        <v>1008</v>
      </c>
    </row>
    <row r="84" spans="1:4" ht="38.25">
      <c r="A84" s="381">
        <v>83</v>
      </c>
      <c r="B84" s="290" t="s">
        <v>0</v>
      </c>
      <c r="D84" s="184" t="s">
        <v>883</v>
      </c>
    </row>
    <row r="85" spans="1:4" ht="12.75">
      <c r="A85" s="381">
        <v>84</v>
      </c>
      <c r="B85" s="280" t="s">
        <v>129</v>
      </c>
      <c r="D85" s="184" t="s">
        <v>1010</v>
      </c>
    </row>
    <row r="86" spans="1:4" ht="38.25">
      <c r="A86" s="381">
        <v>85</v>
      </c>
      <c r="B86" s="290" t="s">
        <v>193</v>
      </c>
      <c r="D86" s="184" t="s">
        <v>1011</v>
      </c>
    </row>
    <row r="87" spans="1:4" ht="14.25">
      <c r="A87" s="381">
        <v>86</v>
      </c>
      <c r="B87" s="280" t="s">
        <v>11</v>
      </c>
      <c r="D87" s="184" t="s">
        <v>884</v>
      </c>
    </row>
    <row r="88" spans="1:4" ht="12.75">
      <c r="A88" s="381">
        <v>87</v>
      </c>
      <c r="B88" s="292" t="s">
        <v>31</v>
      </c>
      <c r="D88" s="184" t="s">
        <v>1013</v>
      </c>
    </row>
    <row r="89" spans="1:4" ht="14.25">
      <c r="A89" s="381">
        <v>88</v>
      </c>
      <c r="B89" s="280" t="s">
        <v>12</v>
      </c>
      <c r="D89" s="184" t="s">
        <v>885</v>
      </c>
    </row>
    <row r="90" spans="1:4" ht="14.25">
      <c r="A90" s="381">
        <v>89</v>
      </c>
      <c r="B90" s="280" t="s">
        <v>13</v>
      </c>
      <c r="D90" s="184" t="s">
        <v>886</v>
      </c>
    </row>
    <row r="91" spans="1:4" ht="25.5">
      <c r="A91" s="381">
        <v>90</v>
      </c>
      <c r="B91" s="289" t="s">
        <v>505</v>
      </c>
      <c r="D91" s="184" t="s">
        <v>887</v>
      </c>
    </row>
    <row r="92" spans="1:4" ht="12.75">
      <c r="A92" s="381">
        <v>91</v>
      </c>
      <c r="B92" s="280" t="s">
        <v>86</v>
      </c>
      <c r="D92" s="184" t="s">
        <v>888</v>
      </c>
    </row>
    <row r="93" spans="1:2" ht="51">
      <c r="A93" s="381">
        <v>92</v>
      </c>
      <c r="B93" s="289" t="s">
        <v>736</v>
      </c>
    </row>
    <row r="94" spans="1:4" ht="12.75">
      <c r="A94" s="381">
        <v>93</v>
      </c>
      <c r="B94" s="280" t="s">
        <v>87</v>
      </c>
      <c r="D94" s="184" t="s">
        <v>890</v>
      </c>
    </row>
    <row r="95" spans="1:2" ht="51">
      <c r="A95" s="381">
        <v>94</v>
      </c>
      <c r="B95" s="290" t="s">
        <v>737</v>
      </c>
    </row>
    <row r="96" spans="1:4" ht="12.75">
      <c r="A96" s="381">
        <v>95</v>
      </c>
      <c r="B96" s="280" t="s">
        <v>96</v>
      </c>
      <c r="D96" s="184" t="s">
        <v>1014</v>
      </c>
    </row>
    <row r="97" spans="1:2" ht="38.25">
      <c r="A97" s="381">
        <v>96</v>
      </c>
      <c r="B97" s="290" t="s">
        <v>738</v>
      </c>
    </row>
    <row r="98" spans="1:4" ht="12.75">
      <c r="A98" s="381">
        <v>97</v>
      </c>
      <c r="B98" s="280" t="s">
        <v>42</v>
      </c>
      <c r="D98" s="184" t="s">
        <v>1016</v>
      </c>
    </row>
    <row r="99" spans="1:2" ht="25.5">
      <c r="A99" s="381">
        <v>98</v>
      </c>
      <c r="B99" s="290" t="s">
        <v>739</v>
      </c>
    </row>
    <row r="100" spans="1:4" ht="13.5" thickBot="1">
      <c r="A100" s="381">
        <v>99</v>
      </c>
      <c r="B100" s="281" t="s">
        <v>14</v>
      </c>
      <c r="D100" s="184" t="s">
        <v>894</v>
      </c>
    </row>
    <row r="101" spans="1:4" ht="51.75" thickBot="1">
      <c r="A101" s="381">
        <v>100</v>
      </c>
      <c r="B101" s="289" t="s">
        <v>506</v>
      </c>
      <c r="D101" s="184" t="s">
        <v>1019</v>
      </c>
    </row>
    <row r="102" spans="1:4" ht="13.5" thickBot="1">
      <c r="A102" s="381">
        <v>101</v>
      </c>
      <c r="B102" s="282" t="s">
        <v>37</v>
      </c>
      <c r="D102" s="184" t="s">
        <v>1020</v>
      </c>
    </row>
    <row r="103" spans="1:4" ht="12.75">
      <c r="A103" s="381">
        <v>102</v>
      </c>
      <c r="B103" s="279" t="s">
        <v>15</v>
      </c>
      <c r="D103" s="184" t="s">
        <v>895</v>
      </c>
    </row>
    <row r="104" spans="1:2" ht="51">
      <c r="A104" s="381">
        <v>103</v>
      </c>
      <c r="B104" s="290" t="s">
        <v>740</v>
      </c>
    </row>
    <row r="105" spans="1:4" ht="12.75">
      <c r="A105" s="381">
        <v>104</v>
      </c>
      <c r="B105" s="280" t="s">
        <v>130</v>
      </c>
      <c r="D105" s="184" t="s">
        <v>1023</v>
      </c>
    </row>
    <row r="106" spans="1:2" ht="12.75">
      <c r="A106" s="381">
        <v>105</v>
      </c>
      <c r="B106" s="291" t="s">
        <v>741</v>
      </c>
    </row>
    <row r="107" spans="1:4" ht="12.75">
      <c r="A107" s="381">
        <v>106</v>
      </c>
      <c r="B107" s="280" t="s">
        <v>131</v>
      </c>
      <c r="D107" s="184" t="s">
        <v>898</v>
      </c>
    </row>
    <row r="108" spans="1:2" ht="25.5">
      <c r="A108" s="381">
        <v>107</v>
      </c>
      <c r="B108" s="280" t="s">
        <v>742</v>
      </c>
    </row>
    <row r="109" spans="1:4" ht="25.5">
      <c r="A109" s="381">
        <v>108</v>
      </c>
      <c r="B109" s="289" t="s">
        <v>136</v>
      </c>
      <c r="D109" s="184" t="s">
        <v>1027</v>
      </c>
    </row>
    <row r="110" spans="1:2" ht="12.75">
      <c r="A110" s="381">
        <v>109</v>
      </c>
      <c r="B110" s="280" t="s">
        <v>743</v>
      </c>
    </row>
    <row r="111" spans="1:2" ht="12.75">
      <c r="A111" s="381">
        <v>110</v>
      </c>
      <c r="B111" s="291" t="s">
        <v>744</v>
      </c>
    </row>
    <row r="112" spans="1:4" ht="13.5" thickBot="1">
      <c r="A112" s="381">
        <v>111</v>
      </c>
      <c r="B112" s="281" t="s">
        <v>140</v>
      </c>
      <c r="D112" s="184" t="s">
        <v>902</v>
      </c>
    </row>
    <row r="113" spans="1:2" ht="26.25" thickBot="1">
      <c r="A113" s="381">
        <v>112</v>
      </c>
      <c r="B113" s="291" t="s">
        <v>745</v>
      </c>
    </row>
    <row r="114" spans="1:2" ht="13.5" thickBot="1">
      <c r="A114" s="381">
        <v>113</v>
      </c>
      <c r="B114" s="288" t="s">
        <v>746</v>
      </c>
    </row>
    <row r="115" spans="1:4" ht="38.25">
      <c r="A115" s="381">
        <v>114</v>
      </c>
      <c r="B115" s="290" t="s">
        <v>190</v>
      </c>
      <c r="D115" s="184" t="s">
        <v>904</v>
      </c>
    </row>
    <row r="116" spans="1:4" ht="12.75">
      <c r="A116" s="381">
        <v>115</v>
      </c>
      <c r="B116" s="293" t="s">
        <v>88</v>
      </c>
      <c r="D116" s="184" t="s">
        <v>1036</v>
      </c>
    </row>
    <row r="117" spans="1:4" ht="12.75">
      <c r="A117" s="381">
        <v>116</v>
      </c>
      <c r="B117" s="294" t="s">
        <v>1</v>
      </c>
      <c r="D117" s="184" t="s">
        <v>1225</v>
      </c>
    </row>
    <row r="118" spans="1:4" ht="12.75">
      <c r="A118" s="381">
        <v>117</v>
      </c>
      <c r="B118" s="290" t="s">
        <v>536</v>
      </c>
      <c r="D118" s="184" t="s">
        <v>1061</v>
      </c>
    </row>
    <row r="119" spans="1:4" ht="12.75">
      <c r="A119" s="381">
        <v>118</v>
      </c>
      <c r="B119" s="280" t="s">
        <v>43</v>
      </c>
      <c r="D119" s="184" t="s">
        <v>905</v>
      </c>
    </row>
    <row r="120" spans="1:4" ht="12.75">
      <c r="A120" s="381">
        <v>119</v>
      </c>
      <c r="B120" s="280" t="s">
        <v>213</v>
      </c>
      <c r="D120" s="184" t="s">
        <v>943</v>
      </c>
    </row>
    <row r="121" spans="1:2" ht="38.25">
      <c r="A121" s="381">
        <v>120</v>
      </c>
      <c r="B121" s="290" t="s">
        <v>747</v>
      </c>
    </row>
    <row r="122" spans="1:2" ht="12.75">
      <c r="A122" s="381">
        <v>121</v>
      </c>
      <c r="B122" s="295" t="s">
        <v>748</v>
      </c>
    </row>
    <row r="123" spans="1:2" ht="12.75">
      <c r="A123" s="381">
        <v>122</v>
      </c>
      <c r="B123" s="280" t="s">
        <v>749</v>
      </c>
    </row>
    <row r="124" spans="1:4" ht="25.5">
      <c r="A124" s="381">
        <v>123</v>
      </c>
      <c r="B124" s="290" t="s">
        <v>535</v>
      </c>
      <c r="D124" s="184" t="s">
        <v>1045</v>
      </c>
    </row>
    <row r="125" spans="1:2" ht="12.75">
      <c r="A125" s="381">
        <v>124</v>
      </c>
      <c r="B125" s="294" t="s">
        <v>750</v>
      </c>
    </row>
    <row r="126" spans="1:2" ht="25.5">
      <c r="A126" s="381">
        <v>125</v>
      </c>
      <c r="B126" s="296" t="s">
        <v>751</v>
      </c>
    </row>
    <row r="127" spans="1:2" ht="38.25">
      <c r="A127" s="381">
        <v>126</v>
      </c>
      <c r="B127" s="296" t="s">
        <v>752</v>
      </c>
    </row>
    <row r="128" spans="1:2" ht="12.75">
      <c r="A128" s="381">
        <v>127</v>
      </c>
      <c r="B128" s="296" t="s">
        <v>753</v>
      </c>
    </row>
    <row r="129" spans="1:4" ht="12.75">
      <c r="A129" s="381">
        <v>128</v>
      </c>
      <c r="B129" s="290" t="s">
        <v>275</v>
      </c>
      <c r="D129" s="184" t="s">
        <v>908</v>
      </c>
    </row>
    <row r="130" spans="1:2" ht="12.75">
      <c r="A130" s="381">
        <v>129</v>
      </c>
      <c r="B130" s="296" t="s">
        <v>754</v>
      </c>
    </row>
    <row r="131" spans="1:2" ht="12.75">
      <c r="A131" s="381">
        <v>130</v>
      </c>
      <c r="B131" s="296" t="s">
        <v>755</v>
      </c>
    </row>
    <row r="132" spans="1:2" ht="12.75">
      <c r="A132" s="381">
        <v>131</v>
      </c>
      <c r="B132" s="296" t="s">
        <v>756</v>
      </c>
    </row>
    <row r="133" spans="1:4" ht="25.5">
      <c r="A133" s="381">
        <v>132</v>
      </c>
      <c r="B133" s="290" t="s">
        <v>138</v>
      </c>
      <c r="D133" s="184" t="s">
        <v>909</v>
      </c>
    </row>
    <row r="134" spans="1:2" ht="12.75">
      <c r="A134" s="381">
        <v>133</v>
      </c>
      <c r="B134" s="296" t="s">
        <v>757</v>
      </c>
    </row>
    <row r="135" spans="1:4" ht="12.75">
      <c r="A135" s="381">
        <v>134</v>
      </c>
      <c r="B135" s="290" t="s">
        <v>276</v>
      </c>
      <c r="D135" s="184" t="s">
        <v>910</v>
      </c>
    </row>
    <row r="136" spans="1:4" ht="12.75">
      <c r="A136" s="381">
        <v>135</v>
      </c>
      <c r="B136" s="280" t="s">
        <v>214</v>
      </c>
      <c r="D136" s="184" t="s">
        <v>1060</v>
      </c>
    </row>
    <row r="137" spans="1:4" ht="12.75">
      <c r="A137" s="381">
        <v>136</v>
      </c>
      <c r="B137" s="280" t="s">
        <v>215</v>
      </c>
      <c r="D137" s="184" t="s">
        <v>1062</v>
      </c>
    </row>
    <row r="138" spans="1:4" ht="26.25" thickBot="1">
      <c r="A138" s="381">
        <v>137</v>
      </c>
      <c r="B138" s="281" t="s">
        <v>132</v>
      </c>
      <c r="D138" s="184" t="s">
        <v>911</v>
      </c>
    </row>
    <row r="139" spans="1:4" ht="64.5" thickBot="1">
      <c r="A139" s="381">
        <v>138</v>
      </c>
      <c r="B139" s="290" t="s">
        <v>534</v>
      </c>
      <c r="D139" s="184" t="s">
        <v>912</v>
      </c>
    </row>
    <row r="140" spans="1:4" ht="13.5" thickBot="1">
      <c r="A140" s="381">
        <v>139</v>
      </c>
      <c r="B140" s="288" t="s">
        <v>154</v>
      </c>
      <c r="D140" s="184" t="s">
        <v>1065</v>
      </c>
    </row>
    <row r="141" spans="1:4" ht="12.75">
      <c r="A141" s="381">
        <v>140</v>
      </c>
      <c r="B141" s="293" t="s">
        <v>16</v>
      </c>
      <c r="D141" s="184" t="s">
        <v>1066</v>
      </c>
    </row>
    <row r="142" spans="1:4" ht="51">
      <c r="A142" s="381">
        <v>141</v>
      </c>
      <c r="B142" s="290" t="s">
        <v>507</v>
      </c>
      <c r="D142" s="184" t="s">
        <v>1067</v>
      </c>
    </row>
    <row r="143" spans="1:4" ht="12.75">
      <c r="A143" s="381">
        <v>142</v>
      </c>
      <c r="B143" s="280" t="s">
        <v>44</v>
      </c>
      <c r="D143" s="184" t="s">
        <v>1068</v>
      </c>
    </row>
    <row r="144" spans="1:4" ht="12.75">
      <c r="A144" s="381">
        <v>143</v>
      </c>
      <c r="B144" s="280" t="s">
        <v>45</v>
      </c>
      <c r="D144" s="184" t="s">
        <v>1069</v>
      </c>
    </row>
    <row r="145" spans="1:4" ht="12.75">
      <c r="A145" s="381">
        <v>144</v>
      </c>
      <c r="B145" s="290" t="s">
        <v>533</v>
      </c>
      <c r="D145" s="184" t="s">
        <v>1074</v>
      </c>
    </row>
    <row r="146" spans="1:4" ht="12.75">
      <c r="A146" s="381">
        <v>145</v>
      </c>
      <c r="B146" s="280" t="s">
        <v>133</v>
      </c>
      <c r="D146" s="184" t="s">
        <v>1070</v>
      </c>
    </row>
    <row r="147" spans="1:4" ht="51">
      <c r="A147" s="381">
        <v>146</v>
      </c>
      <c r="B147" s="290" t="s">
        <v>211</v>
      </c>
      <c r="D147" s="184" t="s">
        <v>1071</v>
      </c>
    </row>
    <row r="148" spans="1:4" ht="12.75">
      <c r="A148" s="381">
        <v>147</v>
      </c>
      <c r="B148" s="280" t="s">
        <v>46</v>
      </c>
      <c r="D148" s="184" t="s">
        <v>1072</v>
      </c>
    </row>
    <row r="149" spans="1:4" ht="12.75">
      <c r="A149" s="381">
        <v>148</v>
      </c>
      <c r="B149" s="280" t="s">
        <v>97</v>
      </c>
      <c r="D149" s="184" t="s">
        <v>1073</v>
      </c>
    </row>
    <row r="150" spans="1:4" ht="13.5" thickBot="1">
      <c r="A150" s="381">
        <v>149</v>
      </c>
      <c r="B150" s="281" t="s">
        <v>17</v>
      </c>
      <c r="D150" s="184" t="s">
        <v>1075</v>
      </c>
    </row>
    <row r="151" spans="1:4" ht="26.25" thickBot="1">
      <c r="A151" s="381">
        <v>150</v>
      </c>
      <c r="B151" s="290" t="s">
        <v>268</v>
      </c>
      <c r="D151" s="184" t="s">
        <v>1077</v>
      </c>
    </row>
    <row r="152" spans="1:4" ht="12.75">
      <c r="A152" s="381">
        <v>151</v>
      </c>
      <c r="B152" s="282" t="s">
        <v>223</v>
      </c>
      <c r="D152" s="184" t="s">
        <v>1078</v>
      </c>
    </row>
    <row r="153" spans="1:4" ht="13.5" thickBot="1">
      <c r="A153" s="381">
        <v>152</v>
      </c>
      <c r="B153" s="297" t="s">
        <v>421</v>
      </c>
      <c r="D153" s="184" t="s">
        <v>913</v>
      </c>
    </row>
    <row r="154" spans="1:4" ht="13.5" thickBot="1">
      <c r="A154" s="381">
        <v>153</v>
      </c>
      <c r="B154" s="298" t="s">
        <v>18</v>
      </c>
      <c r="D154" s="184" t="s">
        <v>1080</v>
      </c>
    </row>
    <row r="155" spans="1:4" ht="51">
      <c r="A155" s="381">
        <v>154</v>
      </c>
      <c r="B155" s="299" t="s">
        <v>21</v>
      </c>
      <c r="D155" s="184" t="s">
        <v>914</v>
      </c>
    </row>
    <row r="156" spans="1:4" ht="63.75">
      <c r="A156" s="381">
        <v>155</v>
      </c>
      <c r="B156" s="290" t="s">
        <v>539</v>
      </c>
      <c r="D156" s="184" t="s">
        <v>915</v>
      </c>
    </row>
    <row r="157" spans="1:4" ht="38.25">
      <c r="A157" s="381">
        <v>156</v>
      </c>
      <c r="B157" s="290" t="s">
        <v>425</v>
      </c>
      <c r="D157" s="184" t="s">
        <v>916</v>
      </c>
    </row>
    <row r="158" spans="1:4" ht="12.75">
      <c r="A158" s="381">
        <v>157</v>
      </c>
      <c r="B158" s="296" t="s">
        <v>83</v>
      </c>
      <c r="D158" s="184" t="s">
        <v>1083</v>
      </c>
    </row>
    <row r="159" spans="1:4" ht="51">
      <c r="A159" s="381">
        <v>158</v>
      </c>
      <c r="B159" s="300" t="s">
        <v>234</v>
      </c>
      <c r="D159" s="184" t="s">
        <v>917</v>
      </c>
    </row>
    <row r="160" spans="1:4" ht="76.5">
      <c r="A160" s="381">
        <v>159</v>
      </c>
      <c r="B160" s="290" t="s">
        <v>426</v>
      </c>
      <c r="D160" s="184" t="s">
        <v>918</v>
      </c>
    </row>
    <row r="161" spans="1:4" ht="38.25">
      <c r="A161" s="381">
        <v>160</v>
      </c>
      <c r="B161" s="289" t="s">
        <v>427</v>
      </c>
      <c r="D161" s="184" t="s">
        <v>919</v>
      </c>
    </row>
    <row r="162" spans="1:4" ht="12.75">
      <c r="A162" s="381">
        <v>161</v>
      </c>
      <c r="B162" s="301" t="s">
        <v>84</v>
      </c>
      <c r="D162" s="184" t="s">
        <v>1087</v>
      </c>
    </row>
    <row r="163" spans="1:4" ht="102">
      <c r="A163" s="381">
        <v>162</v>
      </c>
      <c r="B163" s="290" t="s">
        <v>532</v>
      </c>
      <c r="D163" s="184" t="s">
        <v>920</v>
      </c>
    </row>
    <row r="164" spans="1:4" ht="38.25">
      <c r="A164" s="381">
        <v>163</v>
      </c>
      <c r="B164" s="290" t="s">
        <v>428</v>
      </c>
      <c r="D164" s="184" t="s">
        <v>1089</v>
      </c>
    </row>
    <row r="165" spans="1:4" ht="12.75">
      <c r="A165" s="381">
        <v>164</v>
      </c>
      <c r="B165" s="296" t="s">
        <v>89</v>
      </c>
      <c r="D165" s="184" t="s">
        <v>1090</v>
      </c>
    </row>
    <row r="166" spans="1:4" ht="51">
      <c r="A166" s="381">
        <v>165</v>
      </c>
      <c r="B166" s="300" t="s">
        <v>19</v>
      </c>
      <c r="D166" s="184" t="s">
        <v>921</v>
      </c>
    </row>
    <row r="167" spans="1:2" ht="89.25">
      <c r="A167" s="381">
        <v>166</v>
      </c>
      <c r="B167" s="290" t="s">
        <v>758</v>
      </c>
    </row>
    <row r="168" spans="1:4" ht="12.75">
      <c r="A168" s="381">
        <v>167</v>
      </c>
      <c r="B168" s="302" t="s">
        <v>438</v>
      </c>
      <c r="D168" s="184" t="s">
        <v>923</v>
      </c>
    </row>
    <row r="169" spans="1:4" ht="12.75">
      <c r="A169" s="381">
        <v>168</v>
      </c>
      <c r="B169" s="302" t="s">
        <v>434</v>
      </c>
      <c r="D169" s="184" t="s">
        <v>1095</v>
      </c>
    </row>
    <row r="170" spans="1:4" ht="12.75">
      <c r="A170" s="381">
        <v>169</v>
      </c>
      <c r="B170" s="302" t="s">
        <v>435</v>
      </c>
      <c r="D170" s="184" t="s">
        <v>1096</v>
      </c>
    </row>
    <row r="171" spans="1:4" ht="25.5">
      <c r="A171" s="381">
        <v>170</v>
      </c>
      <c r="B171" s="302" t="s">
        <v>436</v>
      </c>
      <c r="D171" s="184" t="s">
        <v>1097</v>
      </c>
    </row>
    <row r="172" spans="1:4" ht="12.75">
      <c r="A172" s="381">
        <v>171</v>
      </c>
      <c r="B172" s="290" t="s">
        <v>531</v>
      </c>
      <c r="D172" s="184" t="s">
        <v>1094</v>
      </c>
    </row>
    <row r="173" spans="1:4" ht="13.5" thickBot="1">
      <c r="A173" s="381">
        <v>172</v>
      </c>
      <c r="B173" s="303" t="s">
        <v>437</v>
      </c>
      <c r="D173" s="184" t="s">
        <v>1098</v>
      </c>
    </row>
    <row r="174" spans="1:4" ht="13.5" thickBot="1">
      <c r="A174" s="381">
        <v>173</v>
      </c>
      <c r="B174" s="288" t="s">
        <v>98</v>
      </c>
      <c r="D174" s="184" t="s">
        <v>1099</v>
      </c>
    </row>
    <row r="175" spans="1:4" ht="12.75">
      <c r="A175" s="381">
        <v>174</v>
      </c>
      <c r="B175" s="279" t="s">
        <v>224</v>
      </c>
      <c r="D175" s="184" t="s">
        <v>1100</v>
      </c>
    </row>
    <row r="176" spans="1:4" ht="12.75">
      <c r="A176" s="381">
        <v>175</v>
      </c>
      <c r="B176" s="291" t="s">
        <v>540</v>
      </c>
      <c r="D176" s="184" t="s">
        <v>1105</v>
      </c>
    </row>
    <row r="177" spans="1:4" ht="12.75">
      <c r="A177" s="381">
        <v>176</v>
      </c>
      <c r="B177" s="280" t="s">
        <v>226</v>
      </c>
      <c r="D177" s="184" t="s">
        <v>1101</v>
      </c>
    </row>
    <row r="178" spans="1:4" ht="12.75">
      <c r="A178" s="381">
        <v>177</v>
      </c>
      <c r="B178" s="280" t="s">
        <v>227</v>
      </c>
      <c r="D178" s="184" t="s">
        <v>1102</v>
      </c>
    </row>
    <row r="179" spans="1:4" ht="12.75">
      <c r="A179" s="381">
        <v>178</v>
      </c>
      <c r="B179" s="280" t="s">
        <v>225</v>
      </c>
      <c r="D179" s="184" t="s">
        <v>1103</v>
      </c>
    </row>
    <row r="180" spans="1:4" ht="13.5" thickBot="1">
      <c r="A180" s="381">
        <v>179</v>
      </c>
      <c r="B180" s="281" t="s">
        <v>228</v>
      </c>
      <c r="D180" s="184" t="s">
        <v>1104</v>
      </c>
    </row>
    <row r="181" spans="1:2" ht="12.75">
      <c r="A181" s="381">
        <v>180</v>
      </c>
      <c r="B181" s="279" t="s">
        <v>759</v>
      </c>
    </row>
    <row r="182" spans="1:4" ht="12.75">
      <c r="A182" s="381">
        <v>181</v>
      </c>
      <c r="B182" s="290" t="s">
        <v>508</v>
      </c>
      <c r="D182" s="184" t="s">
        <v>1106</v>
      </c>
    </row>
    <row r="183" spans="1:4" ht="12.75">
      <c r="A183" s="381">
        <v>182</v>
      </c>
      <c r="B183" s="280" t="s">
        <v>141</v>
      </c>
      <c r="D183" s="184" t="s">
        <v>924</v>
      </c>
    </row>
    <row r="184" spans="1:4" ht="76.5">
      <c r="A184" s="381">
        <v>183</v>
      </c>
      <c r="B184" s="290" t="s">
        <v>143</v>
      </c>
      <c r="D184" s="184" t="s">
        <v>1108</v>
      </c>
    </row>
    <row r="185" spans="1:4" ht="13.5" thickBot="1">
      <c r="A185" s="381">
        <v>184</v>
      </c>
      <c r="B185" s="281" t="s">
        <v>142</v>
      </c>
      <c r="D185" s="184" t="s">
        <v>925</v>
      </c>
    </row>
    <row r="186" spans="1:4" ht="13.5" thickBot="1">
      <c r="A186" s="381">
        <v>185</v>
      </c>
      <c r="B186" s="290" t="s">
        <v>35</v>
      </c>
      <c r="D186" s="184" t="s">
        <v>1110</v>
      </c>
    </row>
    <row r="187" spans="1:4" ht="12.75">
      <c r="A187" s="381">
        <v>186</v>
      </c>
      <c r="B187" s="279" t="s">
        <v>134</v>
      </c>
      <c r="D187" s="184" t="s">
        <v>1111</v>
      </c>
    </row>
    <row r="188" spans="1:4" ht="12.75">
      <c r="A188" s="381">
        <v>187</v>
      </c>
      <c r="B188" s="290" t="s">
        <v>530</v>
      </c>
      <c r="D188" s="184" t="s">
        <v>1112</v>
      </c>
    </row>
    <row r="189" spans="1:4" ht="12.75">
      <c r="A189" s="381">
        <v>188</v>
      </c>
      <c r="B189" s="280" t="s">
        <v>147</v>
      </c>
      <c r="D189" s="184" t="s">
        <v>926</v>
      </c>
    </row>
    <row r="190" spans="1:4" ht="12.75">
      <c r="A190" s="381">
        <v>189</v>
      </c>
      <c r="B190" s="290" t="s">
        <v>529</v>
      </c>
      <c r="D190" s="184" t="s">
        <v>1114</v>
      </c>
    </row>
    <row r="191" spans="1:4" ht="12.75">
      <c r="A191" s="381">
        <v>190</v>
      </c>
      <c r="B191" s="280" t="s">
        <v>146</v>
      </c>
      <c r="D191" s="184" t="s">
        <v>1115</v>
      </c>
    </row>
    <row r="192" spans="1:4" ht="12.75">
      <c r="A192" s="381">
        <v>191</v>
      </c>
      <c r="B192" s="280" t="s">
        <v>511</v>
      </c>
      <c r="D192" s="184" t="s">
        <v>927</v>
      </c>
    </row>
    <row r="193" spans="1:2" ht="12.75">
      <c r="A193" s="381">
        <v>192</v>
      </c>
      <c r="B193" s="280" t="s">
        <v>760</v>
      </c>
    </row>
    <row r="194" spans="1:2" ht="38.25">
      <c r="A194" s="381">
        <v>193</v>
      </c>
      <c r="B194" s="290" t="s">
        <v>761</v>
      </c>
    </row>
    <row r="195" spans="1:4" ht="13.5" thickBot="1">
      <c r="A195" s="381">
        <v>194</v>
      </c>
      <c r="B195" s="281" t="s">
        <v>145</v>
      </c>
      <c r="D195" s="184" t="s">
        <v>929</v>
      </c>
    </row>
    <row r="196" spans="1:4" ht="13.5" thickBot="1">
      <c r="A196" s="381">
        <v>195</v>
      </c>
      <c r="B196" s="290" t="s">
        <v>144</v>
      </c>
      <c r="D196" s="184" t="s">
        <v>1120</v>
      </c>
    </row>
    <row r="197" spans="1:4" ht="12.75">
      <c r="A197" s="381">
        <v>196</v>
      </c>
      <c r="B197" s="279" t="s">
        <v>110</v>
      </c>
      <c r="D197" s="184" t="s">
        <v>993</v>
      </c>
    </row>
    <row r="198" spans="1:4" ht="12.75">
      <c r="A198" s="381">
        <v>197</v>
      </c>
      <c r="B198" s="280" t="s">
        <v>3</v>
      </c>
      <c r="D198" s="184" t="s">
        <v>995</v>
      </c>
    </row>
    <row r="199" spans="1:4" ht="12.75">
      <c r="A199" s="381">
        <v>198</v>
      </c>
      <c r="B199" s="280" t="s">
        <v>148</v>
      </c>
      <c r="D199" s="184" t="s">
        <v>997</v>
      </c>
    </row>
    <row r="200" spans="1:4" ht="12.75">
      <c r="A200" s="381">
        <v>199</v>
      </c>
      <c r="B200" s="280" t="s">
        <v>149</v>
      </c>
      <c r="D200" s="184" t="s">
        <v>1002</v>
      </c>
    </row>
    <row r="201" spans="1:4" ht="12.75">
      <c r="A201" s="381">
        <v>200</v>
      </c>
      <c r="B201" s="280" t="s">
        <v>150</v>
      </c>
      <c r="D201" s="184" t="s">
        <v>1003</v>
      </c>
    </row>
    <row r="202" spans="1:4" ht="12.75">
      <c r="A202" s="381">
        <v>201</v>
      </c>
      <c r="B202" s="280" t="s">
        <v>115</v>
      </c>
      <c r="D202" s="184" t="s">
        <v>1004</v>
      </c>
    </row>
    <row r="203" spans="1:4" ht="13.5" thickBot="1">
      <c r="A203" s="381">
        <v>202</v>
      </c>
      <c r="B203" s="304" t="s">
        <v>111</v>
      </c>
      <c r="D203" s="184" t="s">
        <v>1222</v>
      </c>
    </row>
    <row r="204" spans="1:4" ht="38.25">
      <c r="A204" s="381">
        <v>203</v>
      </c>
      <c r="B204" s="290" t="s">
        <v>277</v>
      </c>
      <c r="D204" s="184" t="s">
        <v>1009</v>
      </c>
    </row>
    <row r="205" spans="1:4" ht="12.75">
      <c r="A205" s="381">
        <v>204</v>
      </c>
      <c r="B205" s="280" t="s">
        <v>116</v>
      </c>
      <c r="D205" s="184" t="s">
        <v>933</v>
      </c>
    </row>
    <row r="206" spans="1:2" ht="38.25">
      <c r="A206" s="381">
        <v>205</v>
      </c>
      <c r="B206" s="290" t="s">
        <v>193</v>
      </c>
    </row>
    <row r="207" spans="1:4" ht="14.25">
      <c r="A207" s="381">
        <v>206</v>
      </c>
      <c r="B207" s="280" t="s">
        <v>762</v>
      </c>
      <c r="D207" s="184" t="s">
        <v>1012</v>
      </c>
    </row>
    <row r="208" spans="1:4" ht="14.25">
      <c r="A208" s="381">
        <v>207</v>
      </c>
      <c r="B208" s="280" t="s">
        <v>2</v>
      </c>
      <c r="D208" s="184" t="s">
        <v>940</v>
      </c>
    </row>
    <row r="209" spans="1:4" ht="25.5">
      <c r="A209" s="381">
        <v>208</v>
      </c>
      <c r="B209" s="290" t="s">
        <v>509</v>
      </c>
      <c r="D209" s="184" t="s">
        <v>1015</v>
      </c>
    </row>
    <row r="210" spans="1:4" ht="25.5">
      <c r="A210" s="381">
        <v>209</v>
      </c>
      <c r="B210" s="290" t="s">
        <v>278</v>
      </c>
      <c r="D210" s="184" t="s">
        <v>1017</v>
      </c>
    </row>
    <row r="211" spans="1:4" ht="13.5" thickBot="1">
      <c r="A211" s="381">
        <v>210</v>
      </c>
      <c r="B211" s="281" t="s">
        <v>271</v>
      </c>
      <c r="D211" s="184" t="s">
        <v>1018</v>
      </c>
    </row>
    <row r="212" spans="1:4" ht="12.75">
      <c r="A212" s="381">
        <v>211</v>
      </c>
      <c r="B212" s="279" t="s">
        <v>4</v>
      </c>
      <c r="D212" s="184" t="s">
        <v>1021</v>
      </c>
    </row>
    <row r="213" spans="1:2" ht="38.25">
      <c r="A213" s="381">
        <v>212</v>
      </c>
      <c r="B213" s="290" t="s">
        <v>763</v>
      </c>
    </row>
    <row r="214" spans="1:2" ht="12.75">
      <c r="A214" s="381">
        <v>213</v>
      </c>
      <c r="B214" s="290" t="s">
        <v>764</v>
      </c>
    </row>
    <row r="215" spans="1:4" ht="12.75">
      <c r="A215" s="381">
        <v>214</v>
      </c>
      <c r="B215" s="280" t="s">
        <v>151</v>
      </c>
      <c r="D215" s="184" t="s">
        <v>1024</v>
      </c>
    </row>
    <row r="216" spans="1:4" ht="25.5">
      <c r="A216" s="381">
        <v>215</v>
      </c>
      <c r="B216" s="280" t="s">
        <v>152</v>
      </c>
      <c r="D216" s="184" t="s">
        <v>1026</v>
      </c>
    </row>
    <row r="217" spans="1:2" ht="13.5" thickBot="1">
      <c r="A217" s="381">
        <v>216</v>
      </c>
      <c r="B217" s="281" t="s">
        <v>765</v>
      </c>
    </row>
    <row r="218" spans="1:4" ht="12.75">
      <c r="A218" s="381">
        <v>217</v>
      </c>
      <c r="B218" s="291" t="s">
        <v>541</v>
      </c>
      <c r="D218" s="184" t="s">
        <v>1029</v>
      </c>
    </row>
    <row r="219" spans="1:4" ht="38.25">
      <c r="A219" s="381">
        <v>218</v>
      </c>
      <c r="B219" s="290" t="s">
        <v>510</v>
      </c>
      <c r="D219" s="184" t="s">
        <v>1035</v>
      </c>
    </row>
    <row r="220" spans="1:2" ht="25.5">
      <c r="A220" s="381">
        <v>219</v>
      </c>
      <c r="B220" s="296" t="s">
        <v>766</v>
      </c>
    </row>
    <row r="221" spans="1:2" ht="38.25">
      <c r="A221" s="381">
        <v>220</v>
      </c>
      <c r="B221" s="290" t="s">
        <v>767</v>
      </c>
    </row>
    <row r="222" spans="1:4" ht="12.75">
      <c r="A222" s="381">
        <v>221</v>
      </c>
      <c r="B222" s="290" t="s">
        <v>7</v>
      </c>
      <c r="D222" s="184" t="s">
        <v>1042</v>
      </c>
    </row>
    <row r="223" spans="1:2" ht="12.75">
      <c r="A223" s="381">
        <v>222</v>
      </c>
      <c r="B223" s="296" t="s">
        <v>768</v>
      </c>
    </row>
    <row r="224" spans="1:4" ht="12.75">
      <c r="A224" s="381">
        <v>223</v>
      </c>
      <c r="B224" s="290" t="s">
        <v>274</v>
      </c>
      <c r="D224" s="184" t="s">
        <v>1049</v>
      </c>
    </row>
    <row r="225" spans="1:2" ht="25.5">
      <c r="A225" s="381">
        <v>224</v>
      </c>
      <c r="B225" s="280" t="s">
        <v>769</v>
      </c>
    </row>
    <row r="226" spans="1:4" ht="12.75">
      <c r="A226" s="381">
        <v>225</v>
      </c>
      <c r="B226" s="289" t="s">
        <v>5</v>
      </c>
      <c r="D226" s="184" t="s">
        <v>1051</v>
      </c>
    </row>
    <row r="227" spans="1:2" ht="25.5">
      <c r="A227" s="381">
        <v>226</v>
      </c>
      <c r="B227" s="280" t="s">
        <v>770</v>
      </c>
    </row>
    <row r="228" spans="1:4" ht="12.75">
      <c r="A228" s="381">
        <v>227</v>
      </c>
      <c r="B228" s="290" t="s">
        <v>6</v>
      </c>
      <c r="D228" s="184" t="s">
        <v>1054</v>
      </c>
    </row>
    <row r="229" spans="1:2" ht="25.5">
      <c r="A229" s="381">
        <v>228</v>
      </c>
      <c r="B229" s="280" t="s">
        <v>771</v>
      </c>
    </row>
    <row r="230" spans="1:4" ht="38.25">
      <c r="A230" s="381">
        <v>229</v>
      </c>
      <c r="B230" s="290" t="s">
        <v>528</v>
      </c>
      <c r="D230" s="184" t="s">
        <v>1057</v>
      </c>
    </row>
    <row r="231" spans="1:4" ht="25.5">
      <c r="A231" s="381">
        <v>230</v>
      </c>
      <c r="B231" s="290" t="s">
        <v>772</v>
      </c>
      <c r="D231" s="184" t="s">
        <v>958</v>
      </c>
    </row>
    <row r="232" spans="1:4" ht="25.5">
      <c r="A232" s="381">
        <v>231</v>
      </c>
      <c r="B232" s="290" t="s">
        <v>127</v>
      </c>
      <c r="D232" s="184" t="s">
        <v>959</v>
      </c>
    </row>
    <row r="233" spans="1:4" ht="26.25" thickBot="1">
      <c r="A233" s="381">
        <v>232</v>
      </c>
      <c r="B233" s="305" t="s">
        <v>153</v>
      </c>
      <c r="D233" s="184" t="s">
        <v>1063</v>
      </c>
    </row>
    <row r="234" spans="1:2" ht="63.75">
      <c r="A234" s="381">
        <v>233</v>
      </c>
      <c r="B234" s="290" t="s">
        <v>773</v>
      </c>
    </row>
    <row r="235" spans="1:4" ht="26.25" thickBot="1">
      <c r="A235" s="381">
        <v>234</v>
      </c>
      <c r="B235" s="306" t="s">
        <v>205</v>
      </c>
      <c r="D235" s="184" t="s">
        <v>1076</v>
      </c>
    </row>
    <row r="236" spans="1:2" ht="26.25" thickBot="1">
      <c r="A236" s="381">
        <v>235</v>
      </c>
      <c r="B236" s="297" t="s">
        <v>774</v>
      </c>
    </row>
    <row r="237" spans="1:2" ht="51">
      <c r="A237" s="381">
        <v>236</v>
      </c>
      <c r="B237" s="307" t="s">
        <v>775</v>
      </c>
    </row>
    <row r="238" spans="1:2" ht="89.25">
      <c r="A238" s="381">
        <v>237</v>
      </c>
      <c r="B238" s="290" t="s">
        <v>776</v>
      </c>
    </row>
    <row r="239" spans="1:2" ht="63.75">
      <c r="A239" s="381">
        <v>238</v>
      </c>
      <c r="B239" s="300" t="s">
        <v>777</v>
      </c>
    </row>
    <row r="240" spans="1:2" ht="51">
      <c r="A240" s="381">
        <v>239</v>
      </c>
      <c r="B240" s="290" t="s">
        <v>778</v>
      </c>
    </row>
    <row r="241" spans="1:2" ht="102">
      <c r="A241" s="381">
        <v>240</v>
      </c>
      <c r="B241" s="290" t="s">
        <v>779</v>
      </c>
    </row>
    <row r="242" spans="1:2" ht="51">
      <c r="A242" s="381">
        <v>241</v>
      </c>
      <c r="B242" s="300" t="s">
        <v>780</v>
      </c>
    </row>
    <row r="243" spans="1:2" ht="76.5">
      <c r="A243" s="381">
        <v>242</v>
      </c>
      <c r="B243" s="290" t="s">
        <v>781</v>
      </c>
    </row>
    <row r="244" spans="1:4" ht="12.75">
      <c r="A244" s="381">
        <v>243</v>
      </c>
      <c r="B244" s="302" t="s">
        <v>433</v>
      </c>
      <c r="D244" s="184" t="s">
        <v>1093</v>
      </c>
    </row>
    <row r="245" spans="1:4" ht="12.75">
      <c r="A245" s="381">
        <v>244</v>
      </c>
      <c r="B245" s="280" t="s">
        <v>33</v>
      </c>
      <c r="D245" s="184" t="s">
        <v>1107</v>
      </c>
    </row>
    <row r="246" spans="1:2" ht="13.5" thickBot="1">
      <c r="A246" s="381">
        <v>245</v>
      </c>
      <c r="B246" s="281" t="s">
        <v>782</v>
      </c>
    </row>
    <row r="247" spans="1:4" ht="12.75">
      <c r="A247" s="381">
        <v>246</v>
      </c>
      <c r="B247" s="280" t="s">
        <v>34</v>
      </c>
      <c r="D247" s="184" t="s">
        <v>1113</v>
      </c>
    </row>
    <row r="248" spans="1:4" ht="12.75">
      <c r="A248" s="381">
        <v>247</v>
      </c>
      <c r="B248" s="280" t="s">
        <v>272</v>
      </c>
      <c r="D248" s="184" t="s">
        <v>1116</v>
      </c>
    </row>
    <row r="249" spans="1:2" ht="38.25">
      <c r="A249" s="381">
        <v>248</v>
      </c>
      <c r="B249" s="290" t="s">
        <v>783</v>
      </c>
    </row>
    <row r="250" spans="1:4" ht="12.75">
      <c r="A250" s="381">
        <v>249</v>
      </c>
      <c r="B250" s="275" t="s">
        <v>91</v>
      </c>
      <c r="D250" s="184" t="s">
        <v>1157</v>
      </c>
    </row>
    <row r="251" spans="1:4" ht="12.75">
      <c r="A251" s="381">
        <v>250</v>
      </c>
      <c r="B251" s="287" t="s">
        <v>457</v>
      </c>
      <c r="D251" s="184" t="s">
        <v>1121</v>
      </c>
    </row>
    <row r="252" spans="1:4" ht="25.5">
      <c r="A252" s="381">
        <v>251</v>
      </c>
      <c r="B252" s="275" t="s">
        <v>22</v>
      </c>
      <c r="D252" s="184" t="s">
        <v>1122</v>
      </c>
    </row>
    <row r="253" spans="1:4" ht="25.5">
      <c r="A253" s="381">
        <v>252</v>
      </c>
      <c r="B253" s="275" t="s">
        <v>23</v>
      </c>
      <c r="D253" s="184" t="s">
        <v>1123</v>
      </c>
    </row>
    <row r="254" spans="1:4" ht="12.75">
      <c r="A254" s="381">
        <v>253</v>
      </c>
      <c r="B254" s="275" t="s">
        <v>99</v>
      </c>
      <c r="D254" s="184" t="s">
        <v>1132</v>
      </c>
    </row>
    <row r="255" spans="1:2" ht="13.5" thickBot="1">
      <c r="A255" s="381">
        <v>254</v>
      </c>
      <c r="B255" s="308" t="s">
        <v>784</v>
      </c>
    </row>
    <row r="256" spans="1:4" ht="12.75">
      <c r="A256" s="381">
        <v>255</v>
      </c>
      <c r="B256" s="307" t="s">
        <v>282</v>
      </c>
      <c r="D256" s="184" t="s">
        <v>1279</v>
      </c>
    </row>
    <row r="257" spans="1:4" ht="51">
      <c r="A257" s="381">
        <v>256</v>
      </c>
      <c r="B257" s="290" t="s">
        <v>283</v>
      </c>
      <c r="D257" s="184" t="s">
        <v>1125</v>
      </c>
    </row>
    <row r="258" spans="1:4" ht="76.5">
      <c r="A258" s="381">
        <v>257</v>
      </c>
      <c r="B258" s="290" t="s">
        <v>527</v>
      </c>
      <c r="D258" s="184" t="s">
        <v>1126</v>
      </c>
    </row>
    <row r="259" spans="1:4" ht="12.75">
      <c r="A259" s="381">
        <v>258</v>
      </c>
      <c r="B259" s="275" t="s">
        <v>158</v>
      </c>
      <c r="D259" s="184" t="s">
        <v>1127</v>
      </c>
    </row>
    <row r="260" spans="1:4" ht="25.5">
      <c r="A260" s="381">
        <v>259</v>
      </c>
      <c r="B260" s="309" t="s">
        <v>204</v>
      </c>
      <c r="D260" s="184" t="s">
        <v>1128</v>
      </c>
    </row>
    <row r="261" spans="1:4" ht="38.25">
      <c r="A261" s="381">
        <v>260</v>
      </c>
      <c r="B261" s="291" t="s">
        <v>429</v>
      </c>
      <c r="D261" s="184" t="s">
        <v>1129</v>
      </c>
    </row>
    <row r="262" spans="1:4" ht="51">
      <c r="A262" s="381">
        <v>261</v>
      </c>
      <c r="B262" s="291" t="s">
        <v>526</v>
      </c>
      <c r="D262" s="184" t="s">
        <v>1130</v>
      </c>
    </row>
    <row r="263" spans="1:4" ht="25.5">
      <c r="A263" s="381">
        <v>262</v>
      </c>
      <c r="B263" s="275" t="s">
        <v>159</v>
      </c>
      <c r="D263" s="184" t="s">
        <v>1131</v>
      </c>
    </row>
    <row r="264" spans="1:4" ht="38.25">
      <c r="A264" s="381">
        <v>263</v>
      </c>
      <c r="B264" s="291" t="s">
        <v>430</v>
      </c>
      <c r="D264" s="184" t="s">
        <v>1133</v>
      </c>
    </row>
    <row r="265" spans="1:4" ht="51">
      <c r="A265" s="381">
        <v>264</v>
      </c>
      <c r="B265" s="291" t="s">
        <v>525</v>
      </c>
      <c r="D265" s="184" t="s">
        <v>1134</v>
      </c>
    </row>
    <row r="266" spans="1:4" ht="12.75">
      <c r="A266" s="381">
        <v>265</v>
      </c>
      <c r="B266" s="275" t="s">
        <v>161</v>
      </c>
      <c r="D266" s="184" t="s">
        <v>1135</v>
      </c>
    </row>
    <row r="267" spans="1:4" ht="63.75">
      <c r="A267" s="381">
        <v>266</v>
      </c>
      <c r="B267" s="291" t="s">
        <v>524</v>
      </c>
      <c r="D267" s="184" t="s">
        <v>1136</v>
      </c>
    </row>
    <row r="268" spans="1:4" ht="38.25">
      <c r="A268" s="381">
        <v>267</v>
      </c>
      <c r="B268" s="291" t="s">
        <v>431</v>
      </c>
      <c r="D268" s="184" t="s">
        <v>1137</v>
      </c>
    </row>
    <row r="269" spans="1:4" ht="36.75">
      <c r="A269" s="381">
        <v>268</v>
      </c>
      <c r="B269" s="275" t="s">
        <v>24</v>
      </c>
      <c r="D269" s="184" t="s">
        <v>1138</v>
      </c>
    </row>
    <row r="270" spans="1:4" ht="51">
      <c r="A270" s="381">
        <v>269</v>
      </c>
      <c r="B270" s="291" t="s">
        <v>432</v>
      </c>
      <c r="D270" s="184" t="s">
        <v>1139</v>
      </c>
    </row>
    <row r="271" spans="1:4" ht="12.75">
      <c r="A271" s="381">
        <v>270</v>
      </c>
      <c r="B271" s="291" t="s">
        <v>542</v>
      </c>
      <c r="D271" s="184" t="s">
        <v>1140</v>
      </c>
    </row>
    <row r="272" spans="1:4" ht="13.5" thickBot="1">
      <c r="A272" s="381">
        <v>271</v>
      </c>
      <c r="B272" s="275" t="s">
        <v>203</v>
      </c>
      <c r="D272" s="184" t="s">
        <v>1141</v>
      </c>
    </row>
    <row r="273" spans="1:4" ht="12.75">
      <c r="A273" s="381">
        <v>272</v>
      </c>
      <c r="B273" s="310" t="s">
        <v>103</v>
      </c>
      <c r="D273" s="184" t="s">
        <v>1143</v>
      </c>
    </row>
    <row r="274" spans="1:2" ht="12.75">
      <c r="A274" s="381">
        <v>273</v>
      </c>
      <c r="B274" s="311" t="s">
        <v>785</v>
      </c>
    </row>
    <row r="275" spans="1:4" ht="12.75">
      <c r="A275" s="381">
        <v>274</v>
      </c>
      <c r="B275" s="300" t="s">
        <v>104</v>
      </c>
      <c r="D275" s="184" t="s">
        <v>1148</v>
      </c>
    </row>
    <row r="276" spans="1:4" ht="12.75">
      <c r="A276" s="381">
        <v>275</v>
      </c>
      <c r="B276" s="312" t="s">
        <v>105</v>
      </c>
      <c r="D276" s="184" t="s">
        <v>1149</v>
      </c>
    </row>
    <row r="277" spans="1:4" ht="26.25" thickBot="1">
      <c r="A277" s="381">
        <v>276</v>
      </c>
      <c r="B277" s="313" t="s">
        <v>160</v>
      </c>
      <c r="D277" s="184" t="s">
        <v>1150</v>
      </c>
    </row>
    <row r="278" spans="1:4" ht="25.5">
      <c r="A278" s="381">
        <v>277</v>
      </c>
      <c r="B278" s="314" t="s">
        <v>440</v>
      </c>
      <c r="D278" s="184" t="s">
        <v>1212</v>
      </c>
    </row>
    <row r="279" spans="1:4" ht="12.75">
      <c r="A279" s="381">
        <v>278</v>
      </c>
      <c r="B279" s="275" t="s">
        <v>30</v>
      </c>
      <c r="D279" s="184" t="s">
        <v>1158</v>
      </c>
    </row>
    <row r="280" spans="1:4" ht="26.25" thickBot="1">
      <c r="A280" s="381">
        <v>279</v>
      </c>
      <c r="B280" s="315" t="s">
        <v>269</v>
      </c>
      <c r="D280" s="184" t="s">
        <v>1159</v>
      </c>
    </row>
    <row r="281" spans="1:4" ht="13.5" thickBot="1">
      <c r="A281" s="381">
        <v>280</v>
      </c>
      <c r="B281" s="282" t="s">
        <v>80</v>
      </c>
      <c r="D281" s="184" t="s">
        <v>1160</v>
      </c>
    </row>
    <row r="282" spans="1:2" ht="76.5">
      <c r="A282" s="381">
        <v>281</v>
      </c>
      <c r="B282" s="316" t="s">
        <v>786</v>
      </c>
    </row>
    <row r="283" spans="1:4" ht="12.75">
      <c r="A283" s="381">
        <v>282</v>
      </c>
      <c r="B283" s="275" t="s">
        <v>81</v>
      </c>
      <c r="D283" s="184" t="s">
        <v>1162</v>
      </c>
    </row>
    <row r="284" spans="1:2" ht="102">
      <c r="A284" s="381">
        <v>283</v>
      </c>
      <c r="B284" s="317" t="s">
        <v>787</v>
      </c>
    </row>
    <row r="285" spans="1:2" ht="12.75">
      <c r="A285" s="381">
        <v>284</v>
      </c>
      <c r="B285" s="318" t="s">
        <v>788</v>
      </c>
    </row>
    <row r="286" spans="1:4" ht="12.75">
      <c r="A286" s="381">
        <v>285</v>
      </c>
      <c r="B286" s="317" t="s">
        <v>459</v>
      </c>
      <c r="D286" s="184" t="s">
        <v>1165</v>
      </c>
    </row>
    <row r="287" spans="1:2" ht="12.75">
      <c r="A287" s="381">
        <v>286</v>
      </c>
      <c r="B287" s="319" t="s">
        <v>789</v>
      </c>
    </row>
    <row r="288" spans="1:2" ht="25.5">
      <c r="A288" s="381">
        <v>287</v>
      </c>
      <c r="B288" s="319" t="s">
        <v>790</v>
      </c>
    </row>
    <row r="289" spans="1:4" ht="51">
      <c r="A289" s="381">
        <v>288</v>
      </c>
      <c r="B289" s="319" t="s">
        <v>460</v>
      </c>
      <c r="D289" s="184" t="s">
        <v>1168</v>
      </c>
    </row>
    <row r="290" spans="1:2" ht="114.75">
      <c r="A290" s="381">
        <v>289</v>
      </c>
      <c r="B290" s="317" t="s">
        <v>791</v>
      </c>
    </row>
    <row r="291" spans="1:4" ht="38.25">
      <c r="A291" s="381">
        <v>290</v>
      </c>
      <c r="B291" s="317" t="s">
        <v>162</v>
      </c>
      <c r="D291" s="184" t="s">
        <v>1170</v>
      </c>
    </row>
    <row r="292" spans="1:2" ht="38.25">
      <c r="A292" s="381">
        <v>291</v>
      </c>
      <c r="B292" s="317" t="s">
        <v>792</v>
      </c>
    </row>
    <row r="293" spans="1:4" ht="38.25">
      <c r="A293" s="381">
        <v>292</v>
      </c>
      <c r="B293" s="317" t="s">
        <v>25</v>
      </c>
      <c r="D293" s="184" t="s">
        <v>1172</v>
      </c>
    </row>
    <row r="294" spans="1:2" ht="38.25">
      <c r="A294" s="381">
        <v>293</v>
      </c>
      <c r="B294" s="317" t="s">
        <v>793</v>
      </c>
    </row>
    <row r="295" spans="1:4" ht="12.75">
      <c r="A295" s="381">
        <v>294</v>
      </c>
      <c r="B295" s="275" t="s">
        <v>32</v>
      </c>
      <c r="D295" s="184" t="s">
        <v>1174</v>
      </c>
    </row>
    <row r="296" spans="1:2" ht="140.25">
      <c r="A296" s="381">
        <v>295</v>
      </c>
      <c r="B296" s="317" t="s">
        <v>794</v>
      </c>
    </row>
    <row r="297" spans="1:4" ht="12.75">
      <c r="A297" s="381">
        <v>296</v>
      </c>
      <c r="B297" s="275" t="s">
        <v>120</v>
      </c>
      <c r="D297" s="184" t="s">
        <v>1176</v>
      </c>
    </row>
    <row r="298" spans="1:2" ht="12.75">
      <c r="A298" s="381">
        <v>297</v>
      </c>
      <c r="B298" s="320" t="s">
        <v>795</v>
      </c>
    </row>
    <row r="299" spans="1:2" ht="51">
      <c r="A299" s="381">
        <v>298</v>
      </c>
      <c r="B299" s="290" t="s">
        <v>796</v>
      </c>
    </row>
    <row r="300" spans="1:4" ht="51.75" thickBot="1">
      <c r="A300" s="381">
        <v>299</v>
      </c>
      <c r="B300" s="321" t="s">
        <v>194</v>
      </c>
      <c r="D300" s="184" t="s">
        <v>1178</v>
      </c>
    </row>
    <row r="301" spans="1:4" ht="39" thickBot="1">
      <c r="A301" s="381">
        <v>300</v>
      </c>
      <c r="B301" s="322" t="s">
        <v>26</v>
      </c>
      <c r="D301" s="184" t="s">
        <v>1179</v>
      </c>
    </row>
    <row r="302" spans="1:4" ht="12.75">
      <c r="A302" s="381">
        <v>301</v>
      </c>
      <c r="B302" s="323" t="s">
        <v>231</v>
      </c>
      <c r="D302" s="184" t="s">
        <v>1180</v>
      </c>
    </row>
    <row r="303" spans="1:4" ht="76.5">
      <c r="A303" s="381">
        <v>302</v>
      </c>
      <c r="B303" s="290" t="s">
        <v>543</v>
      </c>
      <c r="D303" s="184" t="s">
        <v>1181</v>
      </c>
    </row>
    <row r="304" spans="1:2" ht="38.25">
      <c r="A304" s="381">
        <v>303</v>
      </c>
      <c r="B304" s="324" t="s">
        <v>797</v>
      </c>
    </row>
    <row r="305" spans="1:2" ht="25.5">
      <c r="A305" s="381">
        <v>304</v>
      </c>
      <c r="B305" s="317" t="s">
        <v>798</v>
      </c>
    </row>
    <row r="306" spans="1:2" ht="25.5">
      <c r="A306" s="381">
        <v>305</v>
      </c>
      <c r="B306" s="317" t="s">
        <v>799</v>
      </c>
    </row>
    <row r="307" spans="1:4" ht="25.5">
      <c r="A307" s="381">
        <v>306</v>
      </c>
      <c r="B307" s="317" t="s">
        <v>544</v>
      </c>
      <c r="D307" s="184" t="s">
        <v>1185</v>
      </c>
    </row>
    <row r="308" spans="1:4" ht="25.5">
      <c r="A308" s="381">
        <v>307</v>
      </c>
      <c r="B308" s="324" t="s">
        <v>182</v>
      </c>
      <c r="D308" s="184" t="s">
        <v>1186</v>
      </c>
    </row>
    <row r="309" spans="1:4" ht="25.5">
      <c r="A309" s="381">
        <v>308</v>
      </c>
      <c r="B309" s="324" t="s">
        <v>183</v>
      </c>
      <c r="D309" s="184" t="s">
        <v>1187</v>
      </c>
    </row>
    <row r="310" spans="1:4" ht="13.5" thickBot="1">
      <c r="A310" s="381">
        <v>309</v>
      </c>
      <c r="B310" s="325" t="s">
        <v>273</v>
      </c>
      <c r="D310" s="184" t="s">
        <v>1189</v>
      </c>
    </row>
    <row r="311" spans="1:4" ht="25.5">
      <c r="A311" s="381">
        <v>310</v>
      </c>
      <c r="B311" s="323" t="s">
        <v>232</v>
      </c>
      <c r="D311" s="184" t="s">
        <v>1190</v>
      </c>
    </row>
    <row r="312" spans="1:4" ht="76.5">
      <c r="A312" s="381">
        <v>311</v>
      </c>
      <c r="B312" s="326" t="s">
        <v>163</v>
      </c>
      <c r="D312" s="184" t="s">
        <v>1191</v>
      </c>
    </row>
    <row r="313" spans="1:4" ht="38.25">
      <c r="A313" s="381">
        <v>312</v>
      </c>
      <c r="B313" s="324" t="s">
        <v>93</v>
      </c>
      <c r="D313" s="184" t="s">
        <v>1192</v>
      </c>
    </row>
    <row r="314" spans="1:4" ht="39" thickBot="1">
      <c r="A314" s="381">
        <v>313</v>
      </c>
      <c r="B314" s="327" t="s">
        <v>212</v>
      </c>
      <c r="D314" s="184" t="s">
        <v>1193</v>
      </c>
    </row>
    <row r="315" spans="1:2" ht="25.5">
      <c r="A315" s="381">
        <v>314</v>
      </c>
      <c r="B315" s="323" t="s">
        <v>800</v>
      </c>
    </row>
    <row r="316" spans="1:2" ht="25.5">
      <c r="A316" s="381">
        <v>315</v>
      </c>
      <c r="B316" s="290" t="s">
        <v>801</v>
      </c>
    </row>
    <row r="317" spans="1:2" ht="38.25">
      <c r="A317" s="381">
        <v>316</v>
      </c>
      <c r="B317" s="324" t="s">
        <v>802</v>
      </c>
    </row>
    <row r="318" spans="1:4" ht="12.75">
      <c r="A318" s="381">
        <v>317</v>
      </c>
      <c r="B318" s="324" t="s">
        <v>164</v>
      </c>
      <c r="D318" s="184" t="s">
        <v>1197</v>
      </c>
    </row>
    <row r="319" spans="1:4" ht="26.25" thickBot="1">
      <c r="A319" s="381">
        <v>318</v>
      </c>
      <c r="B319" s="327" t="s">
        <v>165</v>
      </c>
      <c r="D319" s="184" t="s">
        <v>1198</v>
      </c>
    </row>
    <row r="320" spans="1:4" ht="12.75">
      <c r="A320" s="381">
        <v>319</v>
      </c>
      <c r="B320" s="328" t="s">
        <v>29</v>
      </c>
      <c r="D320" s="184" t="s">
        <v>1200</v>
      </c>
    </row>
    <row r="321" spans="1:2" ht="89.25">
      <c r="A321" s="381">
        <v>320</v>
      </c>
      <c r="B321" s="290" t="s">
        <v>803</v>
      </c>
    </row>
    <row r="322" spans="1:2" ht="25.5">
      <c r="A322" s="381">
        <v>321</v>
      </c>
      <c r="B322" s="324" t="s">
        <v>804</v>
      </c>
    </row>
    <row r="323" spans="1:4" ht="25.5">
      <c r="A323" s="381">
        <v>322</v>
      </c>
      <c r="B323" s="324" t="s">
        <v>166</v>
      </c>
      <c r="D323" s="184" t="s">
        <v>1203</v>
      </c>
    </row>
    <row r="324" spans="1:4" ht="25.5">
      <c r="A324" s="381">
        <v>323</v>
      </c>
      <c r="B324" s="324" t="s">
        <v>167</v>
      </c>
      <c r="D324" s="184" t="s">
        <v>1204</v>
      </c>
    </row>
    <row r="325" spans="1:4" ht="13.5" thickBot="1">
      <c r="A325" s="381">
        <v>324</v>
      </c>
      <c r="B325" s="327" t="s">
        <v>168</v>
      </c>
      <c r="D325" s="184" t="s">
        <v>1205</v>
      </c>
    </row>
    <row r="326" spans="1:4" ht="12.75">
      <c r="A326" s="381">
        <v>325</v>
      </c>
      <c r="B326" s="275" t="s">
        <v>92</v>
      </c>
      <c r="D326" s="184" t="s">
        <v>1211</v>
      </c>
    </row>
    <row r="327" spans="1:4" ht="12.75">
      <c r="A327" s="381">
        <v>326</v>
      </c>
      <c r="B327" s="275" t="s">
        <v>107</v>
      </c>
      <c r="D327" s="184" t="s">
        <v>1213</v>
      </c>
    </row>
    <row r="328" spans="1:4" ht="38.25">
      <c r="A328" s="381">
        <v>327</v>
      </c>
      <c r="B328" s="275" t="s">
        <v>233</v>
      </c>
      <c r="D328" s="184" t="s">
        <v>1214</v>
      </c>
    </row>
    <row r="329" spans="1:4" ht="51">
      <c r="A329" s="381">
        <v>328</v>
      </c>
      <c r="B329" s="290" t="s">
        <v>523</v>
      </c>
      <c r="D329" s="184" t="s">
        <v>1215</v>
      </c>
    </row>
    <row r="330" spans="1:4" ht="38.25">
      <c r="A330" s="381">
        <v>329</v>
      </c>
      <c r="B330" s="290" t="s">
        <v>439</v>
      </c>
      <c r="D330" s="184" t="s">
        <v>1220</v>
      </c>
    </row>
    <row r="331" spans="1:4" ht="25.5">
      <c r="A331" s="381">
        <v>330</v>
      </c>
      <c r="B331" s="275" t="s">
        <v>106</v>
      </c>
      <c r="D331" s="184" t="s">
        <v>1216</v>
      </c>
    </row>
    <row r="332" spans="1:2" ht="51">
      <c r="A332" s="381">
        <v>331</v>
      </c>
      <c r="B332" s="329" t="s">
        <v>195</v>
      </c>
    </row>
    <row r="333" spans="1:2" ht="89.25">
      <c r="A333" s="381">
        <v>332</v>
      </c>
      <c r="B333" s="290" t="s">
        <v>805</v>
      </c>
    </row>
    <row r="334" spans="1:4" ht="12.75">
      <c r="A334" s="381">
        <v>333</v>
      </c>
      <c r="B334" s="290" t="s">
        <v>441</v>
      </c>
      <c r="D334" s="184" t="s">
        <v>1219</v>
      </c>
    </row>
    <row r="335" spans="1:4" ht="12.75">
      <c r="A335" s="381">
        <v>334</v>
      </c>
      <c r="B335" s="390" t="s">
        <v>238</v>
      </c>
      <c r="D335" s="184" t="s">
        <v>1227</v>
      </c>
    </row>
    <row r="336" spans="1:4" ht="12.75">
      <c r="A336" s="381">
        <v>335</v>
      </c>
      <c r="B336" s="390" t="s">
        <v>239</v>
      </c>
      <c r="D336" s="184" t="s">
        <v>1228</v>
      </c>
    </row>
    <row r="337" spans="1:4" ht="12.75">
      <c r="A337" s="381">
        <v>336</v>
      </c>
      <c r="B337" s="390" t="s">
        <v>240</v>
      </c>
      <c r="D337" s="184" t="s">
        <v>1229</v>
      </c>
    </row>
    <row r="338" spans="1:4" ht="12.75">
      <c r="A338" s="381">
        <v>337</v>
      </c>
      <c r="B338" s="390" t="s">
        <v>241</v>
      </c>
      <c r="D338" s="184" t="s">
        <v>1230</v>
      </c>
    </row>
    <row r="339" spans="1:4" ht="12.75">
      <c r="A339" s="381">
        <v>338</v>
      </c>
      <c r="B339" s="390" t="s">
        <v>242</v>
      </c>
      <c r="D339" s="184" t="s">
        <v>1231</v>
      </c>
    </row>
    <row r="340" spans="1:4" ht="12.75">
      <c r="A340" s="381">
        <v>339</v>
      </c>
      <c r="B340" s="390" t="s">
        <v>243</v>
      </c>
      <c r="D340" s="184" t="s">
        <v>1232</v>
      </c>
    </row>
    <row r="341" spans="1:4" ht="12.75">
      <c r="A341" s="381">
        <v>340</v>
      </c>
      <c r="B341" s="390" t="s">
        <v>244</v>
      </c>
      <c r="D341" s="184" t="s">
        <v>1233</v>
      </c>
    </row>
    <row r="342" spans="1:4" ht="12.75">
      <c r="A342" s="381">
        <v>341</v>
      </c>
      <c r="B342" s="390" t="s">
        <v>245</v>
      </c>
      <c r="D342" s="184" t="s">
        <v>1234</v>
      </c>
    </row>
    <row r="343" spans="1:4" ht="12.75">
      <c r="A343" s="381">
        <v>342</v>
      </c>
      <c r="B343" s="390" t="s">
        <v>246</v>
      </c>
      <c r="D343" s="184" t="s">
        <v>1235</v>
      </c>
    </row>
    <row r="344" spans="1:4" ht="12.75">
      <c r="A344" s="381">
        <v>343</v>
      </c>
      <c r="B344" s="390" t="s">
        <v>247</v>
      </c>
      <c r="D344" s="184" t="s">
        <v>1236</v>
      </c>
    </row>
    <row r="345" spans="1:4" ht="12.75">
      <c r="A345" s="381">
        <v>344</v>
      </c>
      <c r="B345" s="390" t="s">
        <v>248</v>
      </c>
      <c r="D345" s="184" t="s">
        <v>1237</v>
      </c>
    </row>
    <row r="346" spans="1:4" ht="12.75">
      <c r="A346" s="381">
        <v>345</v>
      </c>
      <c r="B346" s="390" t="s">
        <v>249</v>
      </c>
      <c r="D346" s="184" t="s">
        <v>1238</v>
      </c>
    </row>
    <row r="347" spans="1:4" ht="12.75">
      <c r="A347" s="381">
        <v>346</v>
      </c>
      <c r="B347" s="390" t="s">
        <v>250</v>
      </c>
      <c r="D347" s="184" t="s">
        <v>1239</v>
      </c>
    </row>
    <row r="348" spans="1:4" ht="12.75">
      <c r="A348" s="381">
        <v>347</v>
      </c>
      <c r="B348" s="390" t="s">
        <v>251</v>
      </c>
      <c r="D348" s="184" t="s">
        <v>1240</v>
      </c>
    </row>
    <row r="349" spans="1:4" ht="12.75">
      <c r="A349" s="381">
        <v>348</v>
      </c>
      <c r="B349" s="390" t="s">
        <v>252</v>
      </c>
      <c r="D349" s="184" t="s">
        <v>1241</v>
      </c>
    </row>
    <row r="350" spans="1:4" ht="12.75">
      <c r="A350" s="381">
        <v>349</v>
      </c>
      <c r="B350" s="390" t="s">
        <v>253</v>
      </c>
      <c r="D350" s="184" t="s">
        <v>1242</v>
      </c>
    </row>
    <row r="351" spans="1:4" ht="12.75">
      <c r="A351" s="381">
        <v>350</v>
      </c>
      <c r="B351" s="390" t="s">
        <v>254</v>
      </c>
      <c r="D351" s="184" t="s">
        <v>1243</v>
      </c>
    </row>
    <row r="352" spans="1:4" ht="12.75">
      <c r="A352" s="381">
        <v>351</v>
      </c>
      <c r="B352" s="390" t="s">
        <v>255</v>
      </c>
      <c r="D352" s="184" t="s">
        <v>1244</v>
      </c>
    </row>
    <row r="353" spans="1:4" ht="12.75">
      <c r="A353" s="381">
        <v>352</v>
      </c>
      <c r="B353" s="390" t="s">
        <v>256</v>
      </c>
      <c r="D353" s="184" t="s">
        <v>1245</v>
      </c>
    </row>
    <row r="354" spans="1:4" ht="12.75">
      <c r="A354" s="381">
        <v>353</v>
      </c>
      <c r="B354" s="390" t="s">
        <v>257</v>
      </c>
      <c r="D354" s="184" t="s">
        <v>1246</v>
      </c>
    </row>
    <row r="355" spans="1:4" ht="12.75">
      <c r="A355" s="381">
        <v>354</v>
      </c>
      <c r="B355" s="390" t="s">
        <v>258</v>
      </c>
      <c r="D355" s="184" t="s">
        <v>1247</v>
      </c>
    </row>
    <row r="356" spans="1:4" ht="12.75">
      <c r="A356" s="381">
        <v>355</v>
      </c>
      <c r="B356" s="390" t="s">
        <v>259</v>
      </c>
      <c r="D356" s="184" t="s">
        <v>1248</v>
      </c>
    </row>
    <row r="357" spans="1:4" ht="12.75">
      <c r="A357" s="381">
        <v>356</v>
      </c>
      <c r="B357" s="330" t="s">
        <v>260</v>
      </c>
      <c r="D357" s="184" t="s">
        <v>1249</v>
      </c>
    </row>
    <row r="358" spans="1:4" ht="12.75">
      <c r="A358" s="381">
        <v>357</v>
      </c>
      <c r="B358" s="390" t="s">
        <v>261</v>
      </c>
      <c r="D358" s="184" t="s">
        <v>1250</v>
      </c>
    </row>
    <row r="359" spans="1:4" ht="12.75">
      <c r="A359" s="381">
        <v>358</v>
      </c>
      <c r="B359" s="390" t="s">
        <v>262</v>
      </c>
      <c r="D359" s="184" t="s">
        <v>1251</v>
      </c>
    </row>
    <row r="360" spans="1:4" ht="12.75">
      <c r="A360" s="381">
        <v>359</v>
      </c>
      <c r="B360" s="390" t="s">
        <v>263</v>
      </c>
      <c r="D360" s="184" t="s">
        <v>1252</v>
      </c>
    </row>
    <row r="361" spans="1:4" ht="12.75">
      <c r="A361" s="381">
        <v>360</v>
      </c>
      <c r="B361" s="390" t="s">
        <v>264</v>
      </c>
      <c r="D361" s="184" t="s">
        <v>1253</v>
      </c>
    </row>
    <row r="362" spans="1:4" ht="12.75">
      <c r="A362" s="381">
        <v>361</v>
      </c>
      <c r="B362" s="390" t="s">
        <v>265</v>
      </c>
      <c r="D362" s="184" t="s">
        <v>1254</v>
      </c>
    </row>
    <row r="363" spans="1:4" ht="12.75">
      <c r="A363" s="381">
        <v>362</v>
      </c>
      <c r="B363" s="390" t="s">
        <v>208</v>
      </c>
      <c r="D363" s="184" t="s">
        <v>1280</v>
      </c>
    </row>
    <row r="364" spans="1:4" ht="12.75">
      <c r="A364" s="381">
        <v>363</v>
      </c>
      <c r="B364" s="330" t="s">
        <v>125</v>
      </c>
      <c r="D364" s="184" t="s">
        <v>1255</v>
      </c>
    </row>
    <row r="365" spans="1:4" ht="12.75">
      <c r="A365" s="381">
        <v>364</v>
      </c>
      <c r="B365" s="390" t="s">
        <v>218</v>
      </c>
      <c r="D365" s="184" t="s">
        <v>1256</v>
      </c>
    </row>
    <row r="366" spans="1:4" ht="12.75">
      <c r="A366" s="381">
        <v>365</v>
      </c>
      <c r="B366" s="390" t="s">
        <v>217</v>
      </c>
      <c r="D366" s="184" t="s">
        <v>1258</v>
      </c>
    </row>
    <row r="367" spans="1:4" ht="12.75">
      <c r="A367" s="381">
        <v>366</v>
      </c>
      <c r="B367" s="390" t="s">
        <v>95</v>
      </c>
      <c r="D367" s="184" t="s">
        <v>1257</v>
      </c>
    </row>
    <row r="368" spans="1:4" ht="12.75">
      <c r="A368" s="381">
        <v>367</v>
      </c>
      <c r="B368" s="330" t="s">
        <v>221</v>
      </c>
      <c r="D368" s="184" t="s">
        <v>1259</v>
      </c>
    </row>
    <row r="369" spans="1:4" ht="12.75">
      <c r="A369" s="381">
        <v>368</v>
      </c>
      <c r="B369" s="330" t="s">
        <v>220</v>
      </c>
      <c r="D369" s="184" t="s">
        <v>1260</v>
      </c>
    </row>
    <row r="370" spans="1:2" ht="12.75">
      <c r="A370" s="381">
        <v>369</v>
      </c>
      <c r="B370" s="390" t="s">
        <v>806</v>
      </c>
    </row>
    <row r="371" spans="1:2" ht="12.75">
      <c r="A371" s="381">
        <v>370</v>
      </c>
      <c r="B371" s="390" t="s">
        <v>807</v>
      </c>
    </row>
    <row r="372" spans="1:4" ht="12.75">
      <c r="A372" s="381">
        <v>371</v>
      </c>
      <c r="B372" s="390" t="s">
        <v>112</v>
      </c>
      <c r="D372" s="184" t="s">
        <v>1263</v>
      </c>
    </row>
    <row r="373" spans="1:4" ht="12.75">
      <c r="A373" s="381">
        <v>372</v>
      </c>
      <c r="B373" s="390" t="s">
        <v>113</v>
      </c>
      <c r="D373" s="184" t="s">
        <v>1264</v>
      </c>
    </row>
    <row r="374" spans="1:4" ht="12.75">
      <c r="A374" s="381">
        <v>373</v>
      </c>
      <c r="B374" s="390" t="s">
        <v>114</v>
      </c>
      <c r="D374" s="184" t="s">
        <v>1265</v>
      </c>
    </row>
    <row r="375" spans="1:4" ht="12.75">
      <c r="A375" s="381">
        <v>374</v>
      </c>
      <c r="B375" s="390" t="s">
        <v>117</v>
      </c>
      <c r="D375" s="184" t="s">
        <v>1272</v>
      </c>
    </row>
    <row r="376" spans="1:4" ht="12.75">
      <c r="A376" s="381">
        <v>375</v>
      </c>
      <c r="B376" s="390" t="s">
        <v>118</v>
      </c>
      <c r="D376" s="184" t="s">
        <v>1273</v>
      </c>
    </row>
    <row r="377" spans="1:4" ht="25.5">
      <c r="A377" s="381">
        <v>376</v>
      </c>
      <c r="B377" s="390" t="s">
        <v>122</v>
      </c>
      <c r="D377" s="184" t="s">
        <v>1274</v>
      </c>
    </row>
    <row r="378" spans="1:4" ht="25.5">
      <c r="A378" s="381">
        <v>377</v>
      </c>
      <c r="B378" s="390" t="s">
        <v>121</v>
      </c>
      <c r="D378" s="184" t="s">
        <v>1275</v>
      </c>
    </row>
    <row r="379" spans="1:4" ht="25.5">
      <c r="A379" s="381">
        <v>378</v>
      </c>
      <c r="B379" s="390" t="s">
        <v>123</v>
      </c>
      <c r="D379" s="184" t="s">
        <v>1276</v>
      </c>
    </row>
    <row r="380" spans="1:4" ht="12.75">
      <c r="A380" s="381">
        <v>379</v>
      </c>
      <c r="B380" s="390" t="s">
        <v>119</v>
      </c>
      <c r="D380" s="184" t="s">
        <v>1277</v>
      </c>
    </row>
    <row r="381" spans="1:4" ht="12.75">
      <c r="A381" s="381">
        <v>380</v>
      </c>
      <c r="B381" s="330" t="s">
        <v>126</v>
      </c>
      <c r="D381" s="184" t="s">
        <v>1278</v>
      </c>
    </row>
    <row r="382" spans="1:2" ht="12.75">
      <c r="A382" s="381">
        <v>381</v>
      </c>
      <c r="B382" s="391" t="s">
        <v>808</v>
      </c>
    </row>
    <row r="383" spans="1:4" ht="12.75">
      <c r="A383" s="381">
        <v>382</v>
      </c>
      <c r="B383" s="392" t="s">
        <v>458</v>
      </c>
      <c r="D383" s="184" t="s">
        <v>1281</v>
      </c>
    </row>
    <row r="384" spans="1:4" ht="23.25">
      <c r="A384" s="381">
        <v>383</v>
      </c>
      <c r="B384" s="393" t="s">
        <v>471</v>
      </c>
      <c r="D384" s="184" t="s">
        <v>1293</v>
      </c>
    </row>
    <row r="385" spans="1:4" ht="12.75">
      <c r="A385" s="381">
        <v>384</v>
      </c>
      <c r="B385" s="329" t="s">
        <v>473</v>
      </c>
      <c r="D385" s="184" t="s">
        <v>1294</v>
      </c>
    </row>
    <row r="386" spans="1:4" ht="12.75">
      <c r="A386" s="381">
        <v>385</v>
      </c>
      <c r="B386" s="331" t="s">
        <v>201</v>
      </c>
      <c r="D386" s="184" t="s">
        <v>1295</v>
      </c>
    </row>
    <row r="387" spans="1:4" ht="12.75">
      <c r="A387" s="381">
        <v>386</v>
      </c>
      <c r="B387" s="394" t="s">
        <v>472</v>
      </c>
      <c r="D387" s="184" t="s">
        <v>1296</v>
      </c>
    </row>
    <row r="388" spans="1:4" ht="12.75">
      <c r="A388" s="381">
        <v>387</v>
      </c>
      <c r="B388" s="332" t="s">
        <v>155</v>
      </c>
      <c r="D388" s="184" t="s">
        <v>1297</v>
      </c>
    </row>
    <row r="389" spans="1:4" ht="12.75">
      <c r="A389" s="381">
        <v>388</v>
      </c>
      <c r="B389" s="333" t="s">
        <v>156</v>
      </c>
      <c r="D389" s="184" t="s">
        <v>1298</v>
      </c>
    </row>
    <row r="390" spans="1:4" ht="12.75">
      <c r="A390" s="381">
        <v>389</v>
      </c>
      <c r="B390" s="390" t="s">
        <v>267</v>
      </c>
      <c r="D390" s="184" t="s">
        <v>1299</v>
      </c>
    </row>
    <row r="391" spans="1:4" ht="38.25">
      <c r="A391" s="381">
        <v>390</v>
      </c>
      <c r="B391" s="290" t="s">
        <v>512</v>
      </c>
      <c r="D391" s="184" t="s">
        <v>999</v>
      </c>
    </row>
    <row r="392" spans="1:2" ht="12.75">
      <c r="A392" s="381">
        <v>391</v>
      </c>
      <c r="B392" s="334" t="s">
        <v>809</v>
      </c>
    </row>
    <row r="393" spans="1:4" s="374" customFormat="1" ht="12.75">
      <c r="A393" s="382" t="s">
        <v>1300</v>
      </c>
      <c r="B393" s="382" t="s">
        <v>1300</v>
      </c>
      <c r="C393" s="382" t="s">
        <v>1301</v>
      </c>
      <c r="D393" s="382" t="s">
        <v>1302</v>
      </c>
    </row>
    <row r="394" spans="1:4" ht="76.5">
      <c r="A394" s="383">
        <v>500</v>
      </c>
      <c r="B394" s="239" t="s">
        <v>665</v>
      </c>
      <c r="D394" s="403" t="s">
        <v>819</v>
      </c>
    </row>
    <row r="395" spans="1:4" ht="12.75">
      <c r="A395" s="385">
        <v>501</v>
      </c>
      <c r="B395" s="395" t="s">
        <v>661</v>
      </c>
      <c r="D395" s="403" t="s">
        <v>821</v>
      </c>
    </row>
    <row r="396" spans="1:4" ht="38.25">
      <c r="A396" s="385">
        <v>502</v>
      </c>
      <c r="B396" s="239" t="s">
        <v>597</v>
      </c>
      <c r="D396" s="403" t="s">
        <v>822</v>
      </c>
    </row>
    <row r="397" spans="1:4" ht="12.75">
      <c r="A397" s="385">
        <v>503</v>
      </c>
      <c r="B397" s="395" t="s">
        <v>662</v>
      </c>
      <c r="D397" s="403" t="s">
        <v>824</v>
      </c>
    </row>
    <row r="398" spans="1:4" ht="102">
      <c r="A398" s="385">
        <v>504</v>
      </c>
      <c r="B398" s="239" t="s">
        <v>617</v>
      </c>
      <c r="D398" s="403" t="s">
        <v>833</v>
      </c>
    </row>
    <row r="399" spans="1:4" ht="76.5">
      <c r="A399" s="385">
        <v>505</v>
      </c>
      <c r="B399" s="239" t="s">
        <v>653</v>
      </c>
      <c r="D399" s="403" t="s">
        <v>834</v>
      </c>
    </row>
    <row r="400" spans="1:4" ht="101.25">
      <c r="A400" s="385">
        <v>506</v>
      </c>
      <c r="B400" s="396" t="s">
        <v>652</v>
      </c>
      <c r="D400" s="403" t="s">
        <v>835</v>
      </c>
    </row>
    <row r="401" spans="1:4" ht="26.25" thickBot="1">
      <c r="A401" s="385">
        <v>507</v>
      </c>
      <c r="B401" s="395" t="s">
        <v>663</v>
      </c>
      <c r="D401" s="403" t="s">
        <v>846</v>
      </c>
    </row>
    <row r="402" spans="1:4" ht="12.75">
      <c r="A402" s="385">
        <v>508</v>
      </c>
      <c r="B402" s="238" t="s">
        <v>567</v>
      </c>
      <c r="D402" s="403" t="s">
        <v>841</v>
      </c>
    </row>
    <row r="403" spans="1:4" ht="12.75">
      <c r="A403" s="385">
        <v>509</v>
      </c>
      <c r="B403" s="395" t="s">
        <v>664</v>
      </c>
      <c r="D403" s="403" t="s">
        <v>844</v>
      </c>
    </row>
    <row r="404" spans="1:4" ht="51">
      <c r="A404" s="385">
        <v>510</v>
      </c>
      <c r="B404" s="335" t="s">
        <v>603</v>
      </c>
      <c r="D404" s="403" t="s">
        <v>858</v>
      </c>
    </row>
    <row r="405" spans="1:4" ht="12.75">
      <c r="A405" s="385">
        <v>511</v>
      </c>
      <c r="B405" s="375" t="s">
        <v>643</v>
      </c>
      <c r="D405" s="403" t="s">
        <v>859</v>
      </c>
    </row>
    <row r="406" spans="1:4" ht="89.25">
      <c r="A406" s="385">
        <v>512</v>
      </c>
      <c r="B406" s="335" t="s">
        <v>644</v>
      </c>
      <c r="D406" s="403" t="s">
        <v>860</v>
      </c>
    </row>
    <row r="407" spans="1:4" ht="25.5">
      <c r="A407" s="385">
        <v>513</v>
      </c>
      <c r="B407" s="240" t="s">
        <v>616</v>
      </c>
      <c r="D407" s="403" t="s">
        <v>870</v>
      </c>
    </row>
    <row r="408" spans="1:4" ht="51">
      <c r="A408" s="385">
        <v>514</v>
      </c>
      <c r="B408" s="142" t="s">
        <v>598</v>
      </c>
      <c r="D408" s="403" t="s">
        <v>889</v>
      </c>
    </row>
    <row r="409" spans="1:4" ht="51">
      <c r="A409" s="385">
        <v>515</v>
      </c>
      <c r="B409" s="142" t="s">
        <v>618</v>
      </c>
      <c r="D409" s="403" t="s">
        <v>891</v>
      </c>
    </row>
    <row r="410" spans="1:4" ht="38.25">
      <c r="A410" s="385">
        <v>516</v>
      </c>
      <c r="B410" s="142" t="s">
        <v>599</v>
      </c>
      <c r="D410" s="403" t="s">
        <v>892</v>
      </c>
    </row>
    <row r="411" spans="1:4" ht="25.5">
      <c r="A411" s="385">
        <v>517</v>
      </c>
      <c r="B411" s="142" t="s">
        <v>600</v>
      </c>
      <c r="D411" s="403" t="s">
        <v>893</v>
      </c>
    </row>
    <row r="412" spans="1:4" ht="204">
      <c r="A412" s="385">
        <v>518</v>
      </c>
      <c r="B412" s="142" t="s">
        <v>1310</v>
      </c>
      <c r="D412" s="403" t="s">
        <v>896</v>
      </c>
    </row>
    <row r="413" spans="1:4" ht="25.5">
      <c r="A413" s="385">
        <v>519</v>
      </c>
      <c r="B413" s="336" t="s">
        <v>666</v>
      </c>
      <c r="D413" s="403" t="s">
        <v>897</v>
      </c>
    </row>
    <row r="414" spans="1:4" ht="25.5">
      <c r="A414" s="385">
        <v>520</v>
      </c>
      <c r="B414" s="337" t="s">
        <v>627</v>
      </c>
      <c r="D414" s="403" t="s">
        <v>899</v>
      </c>
    </row>
    <row r="415" spans="1:4" ht="12.75">
      <c r="A415" s="385">
        <v>521</v>
      </c>
      <c r="B415" s="337" t="s">
        <v>667</v>
      </c>
      <c r="D415" s="403" t="s">
        <v>900</v>
      </c>
    </row>
    <row r="416" spans="1:4" ht="12.75">
      <c r="A416" s="385">
        <v>522</v>
      </c>
      <c r="B416" s="142" t="s">
        <v>668</v>
      </c>
      <c r="D416" s="403" t="s">
        <v>901</v>
      </c>
    </row>
    <row r="417" spans="1:4" ht="12.75">
      <c r="A417" s="385">
        <v>523</v>
      </c>
      <c r="B417" s="337" t="s">
        <v>669</v>
      </c>
      <c r="D417" s="403" t="s">
        <v>1030</v>
      </c>
    </row>
    <row r="418" spans="1:4" ht="63.75">
      <c r="A418" s="385">
        <v>524</v>
      </c>
      <c r="B418" s="142" t="s">
        <v>670</v>
      </c>
      <c r="D418" s="403" t="s">
        <v>1031</v>
      </c>
    </row>
    <row r="419" spans="1:4" ht="26.25" thickBot="1">
      <c r="A419" s="385">
        <v>525</v>
      </c>
      <c r="B419" s="142" t="s">
        <v>671</v>
      </c>
      <c r="D419" s="403" t="s">
        <v>903</v>
      </c>
    </row>
    <row r="420" spans="1:4" ht="13.5" thickBot="1">
      <c r="A420" s="385">
        <v>526</v>
      </c>
      <c r="B420" s="338" t="s">
        <v>672</v>
      </c>
      <c r="D420" s="403" t="s">
        <v>942</v>
      </c>
    </row>
    <row r="421" spans="1:4" ht="76.5">
      <c r="A421" s="385">
        <v>527</v>
      </c>
      <c r="B421" s="142" t="s">
        <v>650</v>
      </c>
      <c r="D421" s="403" t="s">
        <v>906</v>
      </c>
    </row>
    <row r="422" spans="1:4" ht="12.75">
      <c r="A422" s="385">
        <v>528</v>
      </c>
      <c r="B422" s="339" t="s">
        <v>551</v>
      </c>
      <c r="D422" s="403" t="s">
        <v>1043</v>
      </c>
    </row>
    <row r="423" spans="1:4" ht="25.5">
      <c r="A423" s="385">
        <v>529</v>
      </c>
      <c r="B423" s="337" t="s">
        <v>586</v>
      </c>
      <c r="D423" s="403" t="s">
        <v>948</v>
      </c>
    </row>
    <row r="424" spans="1:4" ht="12.75">
      <c r="A424" s="385">
        <v>530</v>
      </c>
      <c r="B424" s="376" t="s">
        <v>579</v>
      </c>
      <c r="D424" s="403" t="s">
        <v>1224</v>
      </c>
    </row>
    <row r="425" spans="1:4" ht="38.25">
      <c r="A425" s="385">
        <v>531</v>
      </c>
      <c r="B425" s="241" t="s">
        <v>580</v>
      </c>
      <c r="D425" s="403" t="s">
        <v>949</v>
      </c>
    </row>
    <row r="426" spans="1:4" ht="38.25">
      <c r="A426" s="385">
        <v>532</v>
      </c>
      <c r="B426" s="241" t="s">
        <v>582</v>
      </c>
      <c r="D426" s="403" t="s">
        <v>950</v>
      </c>
    </row>
    <row r="427" spans="1:4" ht="25.5">
      <c r="A427" s="385">
        <v>533</v>
      </c>
      <c r="B427" s="241" t="s">
        <v>581</v>
      </c>
      <c r="D427" s="403" t="s">
        <v>907</v>
      </c>
    </row>
    <row r="428" spans="1:4" ht="25.5">
      <c r="A428" s="385">
        <v>534</v>
      </c>
      <c r="B428" s="241" t="s">
        <v>583</v>
      </c>
      <c r="D428" s="403" t="s">
        <v>955</v>
      </c>
    </row>
    <row r="429" spans="1:4" ht="25.5">
      <c r="A429" s="385">
        <v>535</v>
      </c>
      <c r="B429" s="241" t="s">
        <v>584</v>
      </c>
      <c r="D429" s="403" t="s">
        <v>956</v>
      </c>
    </row>
    <row r="430" spans="1:4" ht="25.5">
      <c r="A430" s="385">
        <v>536</v>
      </c>
      <c r="B430" s="241" t="s">
        <v>585</v>
      </c>
      <c r="D430" s="403" t="s">
        <v>957</v>
      </c>
    </row>
    <row r="431" spans="1:4" ht="89.25">
      <c r="A431" s="385">
        <v>537</v>
      </c>
      <c r="B431" s="198" t="s">
        <v>673</v>
      </c>
      <c r="D431" s="403" t="s">
        <v>922</v>
      </c>
    </row>
    <row r="432" spans="1:4" ht="12.75">
      <c r="A432" s="385">
        <v>538</v>
      </c>
      <c r="B432" s="337" t="s">
        <v>595</v>
      </c>
      <c r="D432" s="403" t="s">
        <v>1117</v>
      </c>
    </row>
    <row r="433" spans="1:4" ht="39" thickBot="1">
      <c r="A433" s="385">
        <v>539</v>
      </c>
      <c r="B433" s="142" t="s">
        <v>674</v>
      </c>
      <c r="D433" s="403" t="s">
        <v>928</v>
      </c>
    </row>
    <row r="434" spans="1:4" ht="12.75">
      <c r="A434" s="385">
        <v>540</v>
      </c>
      <c r="B434" s="340" t="s">
        <v>549</v>
      </c>
      <c r="D434" s="403" t="s">
        <v>930</v>
      </c>
    </row>
    <row r="435" spans="1:4" ht="26.25" thickBot="1">
      <c r="A435" s="385">
        <v>541</v>
      </c>
      <c r="B435" s="142" t="s">
        <v>612</v>
      </c>
      <c r="D435" s="403" t="s">
        <v>931</v>
      </c>
    </row>
    <row r="436" spans="1:4" ht="12.75">
      <c r="A436" s="385">
        <v>542</v>
      </c>
      <c r="B436" s="397" t="s">
        <v>547</v>
      </c>
      <c r="D436" s="403" t="s">
        <v>1266</v>
      </c>
    </row>
    <row r="437" spans="1:4" ht="13.5" thickBot="1">
      <c r="A437" s="385">
        <v>543</v>
      </c>
      <c r="B437" s="398" t="s">
        <v>648</v>
      </c>
      <c r="D437" s="403" t="s">
        <v>932</v>
      </c>
    </row>
    <row r="438" spans="1:4" ht="12.75">
      <c r="A438" s="385">
        <v>544</v>
      </c>
      <c r="B438" s="341" t="s">
        <v>574</v>
      </c>
      <c r="D438" s="403" t="s">
        <v>934</v>
      </c>
    </row>
    <row r="439" spans="1:4" ht="12.75">
      <c r="A439" s="385">
        <v>545</v>
      </c>
      <c r="B439" s="342" t="s">
        <v>675</v>
      </c>
      <c r="D439" s="403" t="s">
        <v>935</v>
      </c>
    </row>
    <row r="440" spans="1:4" ht="12.75">
      <c r="A440" s="385">
        <v>546</v>
      </c>
      <c r="B440" s="335" t="s">
        <v>676</v>
      </c>
      <c r="D440" s="403" t="s">
        <v>936</v>
      </c>
    </row>
    <row r="441" spans="1:4" ht="25.5">
      <c r="A441" s="385">
        <v>547</v>
      </c>
      <c r="B441" s="125" t="s">
        <v>575</v>
      </c>
      <c r="D441" s="403" t="s">
        <v>937</v>
      </c>
    </row>
    <row r="442" spans="1:4" ht="25.5">
      <c r="A442" s="385">
        <v>548</v>
      </c>
      <c r="B442" s="125" t="s">
        <v>576</v>
      </c>
      <c r="D442" s="403" t="s">
        <v>938</v>
      </c>
    </row>
    <row r="443" spans="1:4" ht="12.75">
      <c r="A443" s="385">
        <v>549</v>
      </c>
      <c r="B443" s="343" t="s">
        <v>573</v>
      </c>
      <c r="D443" s="403" t="s">
        <v>939</v>
      </c>
    </row>
    <row r="444" spans="1:4" ht="89.25">
      <c r="A444" s="385">
        <v>550</v>
      </c>
      <c r="B444" s="344" t="s">
        <v>622</v>
      </c>
      <c r="D444" s="403" t="s">
        <v>941</v>
      </c>
    </row>
    <row r="445" spans="1:4" ht="178.5">
      <c r="A445" s="385">
        <v>551</v>
      </c>
      <c r="B445" s="142" t="s">
        <v>1309</v>
      </c>
      <c r="D445" s="403" t="s">
        <v>1022</v>
      </c>
    </row>
    <row r="446" spans="1:4" ht="38.25">
      <c r="A446" s="385">
        <v>552</v>
      </c>
      <c r="B446" s="142" t="s">
        <v>651</v>
      </c>
      <c r="D446" s="403" t="s">
        <v>1025</v>
      </c>
    </row>
    <row r="447" spans="1:4" ht="12.75">
      <c r="A447" s="385">
        <v>553</v>
      </c>
      <c r="B447" s="337" t="s">
        <v>677</v>
      </c>
      <c r="D447" s="403" t="s">
        <v>1028</v>
      </c>
    </row>
    <row r="448" spans="1:4" ht="12.75">
      <c r="A448" s="385">
        <v>554</v>
      </c>
      <c r="B448" s="337" t="s">
        <v>615</v>
      </c>
      <c r="D448" s="403" t="s">
        <v>1032</v>
      </c>
    </row>
    <row r="449" spans="1:4" ht="25.5">
      <c r="A449" s="385">
        <v>555</v>
      </c>
      <c r="B449" s="142" t="s">
        <v>678</v>
      </c>
      <c r="D449" s="403" t="s">
        <v>1033</v>
      </c>
    </row>
    <row r="450" spans="1:4" ht="12.75">
      <c r="A450" s="385">
        <v>556</v>
      </c>
      <c r="B450" s="345" t="s">
        <v>550</v>
      </c>
      <c r="D450" s="403" t="s">
        <v>1039</v>
      </c>
    </row>
    <row r="451" spans="1:4" ht="25.5">
      <c r="A451" s="385">
        <v>557</v>
      </c>
      <c r="B451" s="337" t="s">
        <v>568</v>
      </c>
      <c r="D451" s="403" t="s">
        <v>1040</v>
      </c>
    </row>
    <row r="452" spans="1:4" ht="39" thickBot="1">
      <c r="A452" s="385">
        <v>558</v>
      </c>
      <c r="B452" s="142" t="s">
        <v>564</v>
      </c>
      <c r="D452" s="403" t="s">
        <v>947</v>
      </c>
    </row>
    <row r="453" spans="1:4" ht="26.25" thickBot="1">
      <c r="A453" s="385">
        <v>559</v>
      </c>
      <c r="B453" s="340" t="s">
        <v>679</v>
      </c>
      <c r="D453" s="403" t="s">
        <v>944</v>
      </c>
    </row>
    <row r="454" spans="1:4" ht="12.75">
      <c r="A454" s="385">
        <v>560</v>
      </c>
      <c r="B454" s="346" t="s">
        <v>578</v>
      </c>
      <c r="D454" s="403" t="s">
        <v>945</v>
      </c>
    </row>
    <row r="455" spans="1:4" ht="25.5">
      <c r="A455" s="385">
        <v>561</v>
      </c>
      <c r="B455" s="142" t="s">
        <v>596</v>
      </c>
      <c r="D455" s="403" t="s">
        <v>946</v>
      </c>
    </row>
    <row r="456" spans="1:4" ht="25.5">
      <c r="A456" s="385">
        <v>562</v>
      </c>
      <c r="B456" s="337" t="s">
        <v>587</v>
      </c>
      <c r="D456" s="403" t="s">
        <v>951</v>
      </c>
    </row>
    <row r="457" spans="1:4" ht="38.25">
      <c r="A457" s="385">
        <v>563</v>
      </c>
      <c r="B457" s="337" t="s">
        <v>601</v>
      </c>
      <c r="D457" s="403" t="s">
        <v>952</v>
      </c>
    </row>
    <row r="458" spans="1:4" ht="25.5">
      <c r="A458" s="385">
        <v>564</v>
      </c>
      <c r="B458" s="337" t="s">
        <v>588</v>
      </c>
      <c r="D458" s="403" t="s">
        <v>953</v>
      </c>
    </row>
    <row r="459" spans="1:4" ht="38.25">
      <c r="A459" s="385">
        <v>565</v>
      </c>
      <c r="B459" s="337" t="s">
        <v>589</v>
      </c>
      <c r="D459" s="403" t="s">
        <v>954</v>
      </c>
    </row>
    <row r="460" spans="1:4" ht="63.75">
      <c r="A460" s="385">
        <v>566</v>
      </c>
      <c r="B460" s="142" t="s">
        <v>621</v>
      </c>
      <c r="D460" s="403" t="s">
        <v>1064</v>
      </c>
    </row>
    <row r="461" spans="1:4" ht="12.75">
      <c r="A461" s="385">
        <v>567</v>
      </c>
      <c r="B461" s="347" t="s">
        <v>590</v>
      </c>
      <c r="D461" s="403" t="s">
        <v>960</v>
      </c>
    </row>
    <row r="462" spans="1:4" ht="38.25">
      <c r="A462" s="385">
        <v>568</v>
      </c>
      <c r="B462" s="348" t="s">
        <v>613</v>
      </c>
      <c r="D462" s="403" t="s">
        <v>961</v>
      </c>
    </row>
    <row r="463" spans="1:4" ht="25.5">
      <c r="A463" s="385">
        <v>569</v>
      </c>
      <c r="B463" s="349" t="s">
        <v>680</v>
      </c>
      <c r="D463" s="403" t="s">
        <v>980</v>
      </c>
    </row>
    <row r="464" spans="1:4" ht="39" thickBot="1">
      <c r="A464" s="385">
        <v>570</v>
      </c>
      <c r="B464" s="377" t="s">
        <v>681</v>
      </c>
      <c r="D464" s="403" t="s">
        <v>962</v>
      </c>
    </row>
    <row r="465" spans="1:4" ht="51">
      <c r="A465" s="385">
        <v>571</v>
      </c>
      <c r="B465" s="350" t="s">
        <v>682</v>
      </c>
      <c r="D465" s="403" t="s">
        <v>963</v>
      </c>
    </row>
    <row r="466" spans="1:4" ht="102">
      <c r="A466" s="385">
        <v>572</v>
      </c>
      <c r="B466" s="142" t="s">
        <v>683</v>
      </c>
      <c r="D466" s="403" t="s">
        <v>964</v>
      </c>
    </row>
    <row r="467" spans="1:4" ht="63.75">
      <c r="A467" s="385">
        <v>573</v>
      </c>
      <c r="B467" s="242" t="s">
        <v>684</v>
      </c>
      <c r="D467" s="403" t="s">
        <v>965</v>
      </c>
    </row>
    <row r="468" spans="1:4" ht="51">
      <c r="A468" s="385">
        <v>574</v>
      </c>
      <c r="B468" s="142" t="s">
        <v>685</v>
      </c>
      <c r="D468" s="403" t="s">
        <v>966</v>
      </c>
    </row>
    <row r="469" spans="1:4" ht="51">
      <c r="A469" s="385">
        <v>575</v>
      </c>
      <c r="B469" s="142" t="s">
        <v>686</v>
      </c>
      <c r="D469" s="403" t="s">
        <v>1086</v>
      </c>
    </row>
    <row r="470" spans="1:4" ht="102">
      <c r="A470" s="385">
        <v>576</v>
      </c>
      <c r="B470" s="198" t="s">
        <v>602</v>
      </c>
      <c r="D470" s="403" t="s">
        <v>1088</v>
      </c>
    </row>
    <row r="471" spans="1:4" ht="63.75">
      <c r="A471" s="385">
        <v>577</v>
      </c>
      <c r="B471" s="242" t="s">
        <v>687</v>
      </c>
      <c r="D471" s="403" t="s">
        <v>967</v>
      </c>
    </row>
    <row r="472" spans="1:4" ht="89.25">
      <c r="A472" s="385">
        <v>578</v>
      </c>
      <c r="B472" s="198" t="s">
        <v>688</v>
      </c>
      <c r="D472" s="403" t="s">
        <v>1092</v>
      </c>
    </row>
    <row r="473" spans="1:4" ht="12.75">
      <c r="A473" s="385">
        <v>579</v>
      </c>
      <c r="B473" s="347" t="s">
        <v>591</v>
      </c>
      <c r="D473" s="403" t="s">
        <v>968</v>
      </c>
    </row>
    <row r="474" spans="1:4" ht="25.5">
      <c r="A474" s="385">
        <v>580</v>
      </c>
      <c r="B474" s="348" t="s">
        <v>619</v>
      </c>
      <c r="D474" s="403" t="s">
        <v>969</v>
      </c>
    </row>
    <row r="475" spans="1:4" ht="39" thickBot="1">
      <c r="A475" s="385">
        <v>581</v>
      </c>
      <c r="B475" s="377" t="s">
        <v>689</v>
      </c>
      <c r="D475" s="403" t="s">
        <v>970</v>
      </c>
    </row>
    <row r="476" spans="1:4" ht="51">
      <c r="A476" s="385">
        <v>582</v>
      </c>
      <c r="B476" s="350" t="s">
        <v>690</v>
      </c>
      <c r="D476" s="403" t="s">
        <v>971</v>
      </c>
    </row>
    <row r="477" spans="1:4" ht="102">
      <c r="A477" s="385">
        <v>583</v>
      </c>
      <c r="B477" s="142" t="s">
        <v>691</v>
      </c>
      <c r="D477" s="403" t="s">
        <v>972</v>
      </c>
    </row>
    <row r="478" spans="1:4" ht="51">
      <c r="A478" s="385">
        <v>584</v>
      </c>
      <c r="B478" s="242" t="s">
        <v>692</v>
      </c>
      <c r="D478" s="403" t="s">
        <v>973</v>
      </c>
    </row>
    <row r="479" spans="1:4" ht="51">
      <c r="A479" s="385">
        <v>585</v>
      </c>
      <c r="B479" s="142" t="s">
        <v>693</v>
      </c>
      <c r="D479" s="403" t="s">
        <v>974</v>
      </c>
    </row>
    <row r="480" spans="1:4" ht="38.25">
      <c r="A480" s="385">
        <v>586</v>
      </c>
      <c r="B480" s="142" t="s">
        <v>694</v>
      </c>
      <c r="D480" s="403" t="s">
        <v>975</v>
      </c>
    </row>
    <row r="481" spans="1:4" ht="12.75">
      <c r="A481" s="385">
        <v>587</v>
      </c>
      <c r="B481" s="351" t="s">
        <v>605</v>
      </c>
      <c r="D481" s="403" t="s">
        <v>1268</v>
      </c>
    </row>
    <row r="482" spans="1:4" ht="114.75">
      <c r="A482" s="385">
        <v>588</v>
      </c>
      <c r="B482" s="198" t="s">
        <v>695</v>
      </c>
      <c r="D482" s="403" t="s">
        <v>976</v>
      </c>
    </row>
    <row r="483" spans="1:4" ht="63.75">
      <c r="A483" s="385">
        <v>589</v>
      </c>
      <c r="B483" s="242" t="s">
        <v>696</v>
      </c>
      <c r="D483" s="403" t="s">
        <v>977</v>
      </c>
    </row>
    <row r="484" spans="1:4" ht="12.75">
      <c r="A484" s="385">
        <v>590</v>
      </c>
      <c r="B484" s="347" t="s">
        <v>592</v>
      </c>
      <c r="D484" s="403" t="s">
        <v>978</v>
      </c>
    </row>
    <row r="485" spans="1:4" ht="51">
      <c r="A485" s="385">
        <v>591</v>
      </c>
      <c r="B485" s="348" t="s">
        <v>620</v>
      </c>
      <c r="D485" s="403" t="s">
        <v>979</v>
      </c>
    </row>
    <row r="486" spans="1:4" ht="39" thickBot="1">
      <c r="A486" s="385">
        <v>592</v>
      </c>
      <c r="B486" s="377" t="s">
        <v>697</v>
      </c>
      <c r="D486" s="403" t="s">
        <v>981</v>
      </c>
    </row>
    <row r="487" spans="1:4" ht="51">
      <c r="A487" s="385">
        <v>593</v>
      </c>
      <c r="B487" s="350" t="s">
        <v>698</v>
      </c>
      <c r="D487" s="403" t="s">
        <v>982</v>
      </c>
    </row>
    <row r="488" spans="1:4" ht="89.25">
      <c r="A488" s="385">
        <v>594</v>
      </c>
      <c r="B488" s="142" t="s">
        <v>699</v>
      </c>
      <c r="D488" s="403" t="s">
        <v>983</v>
      </c>
    </row>
    <row r="489" spans="1:4" ht="51">
      <c r="A489" s="385">
        <v>595</v>
      </c>
      <c r="B489" s="242" t="s">
        <v>700</v>
      </c>
      <c r="D489" s="403" t="s">
        <v>984</v>
      </c>
    </row>
    <row r="490" spans="1:4" ht="51">
      <c r="A490" s="385">
        <v>596</v>
      </c>
      <c r="B490" s="142" t="s">
        <v>701</v>
      </c>
      <c r="D490" s="403" t="s">
        <v>985</v>
      </c>
    </row>
    <row r="491" spans="1:4" ht="38.25">
      <c r="A491" s="385">
        <v>597</v>
      </c>
      <c r="B491" s="142" t="s">
        <v>702</v>
      </c>
      <c r="D491" s="403" t="s">
        <v>986</v>
      </c>
    </row>
    <row r="492" spans="1:4" ht="12.75">
      <c r="A492" s="385">
        <v>598</v>
      </c>
      <c r="B492" s="351" t="s">
        <v>548</v>
      </c>
      <c r="D492" s="403" t="s">
        <v>1267</v>
      </c>
    </row>
    <row r="493" spans="1:4" ht="63.75">
      <c r="A493" s="385">
        <v>599</v>
      </c>
      <c r="B493" s="242" t="s">
        <v>703</v>
      </c>
      <c r="D493" s="403" t="s">
        <v>987</v>
      </c>
    </row>
    <row r="494" spans="1:4" ht="89.25">
      <c r="A494" s="385">
        <v>600</v>
      </c>
      <c r="B494" s="198" t="s">
        <v>704</v>
      </c>
      <c r="D494" s="403" t="s">
        <v>988</v>
      </c>
    </row>
    <row r="495" spans="1:4" ht="13.5" thickBot="1">
      <c r="A495" s="385">
        <v>601</v>
      </c>
      <c r="B495" s="352" t="s">
        <v>593</v>
      </c>
      <c r="D495" s="403" t="s">
        <v>1109</v>
      </c>
    </row>
    <row r="496" spans="1:4" ht="51">
      <c r="A496" s="385">
        <v>602</v>
      </c>
      <c r="B496" s="142" t="s">
        <v>705</v>
      </c>
      <c r="D496" s="403" t="s">
        <v>1118</v>
      </c>
    </row>
    <row r="497" spans="1:4" ht="13.5" thickBot="1">
      <c r="A497" s="385">
        <v>603</v>
      </c>
      <c r="B497" s="352" t="s">
        <v>594</v>
      </c>
      <c r="D497" s="403" t="s">
        <v>1119</v>
      </c>
    </row>
    <row r="498" spans="1:4" ht="13.5" thickBot="1">
      <c r="A498" s="385">
        <v>604</v>
      </c>
      <c r="B498" s="378" t="s">
        <v>645</v>
      </c>
      <c r="D498" s="403" t="s">
        <v>991</v>
      </c>
    </row>
    <row r="499" spans="1:4" ht="26.25" thickBot="1">
      <c r="A499" s="385">
        <v>605</v>
      </c>
      <c r="B499" s="353" t="s">
        <v>706</v>
      </c>
      <c r="D499" s="403" t="s">
        <v>1034</v>
      </c>
    </row>
    <row r="500" spans="1:4" ht="12.75">
      <c r="A500" s="385">
        <v>606</v>
      </c>
      <c r="B500" s="337" t="s">
        <v>641</v>
      </c>
      <c r="D500" s="403" t="s">
        <v>1037</v>
      </c>
    </row>
    <row r="501" spans="1:4" ht="51">
      <c r="A501" s="385">
        <v>607</v>
      </c>
      <c r="B501" s="142" t="s">
        <v>654</v>
      </c>
      <c r="D501" s="403" t="s">
        <v>1038</v>
      </c>
    </row>
    <row r="502" spans="1:4" ht="39" thickBot="1">
      <c r="A502" s="385">
        <v>608</v>
      </c>
      <c r="B502" s="142" t="s">
        <v>647</v>
      </c>
      <c r="D502" s="403" t="s">
        <v>1041</v>
      </c>
    </row>
    <row r="503" spans="1:4" ht="25.5">
      <c r="A503" s="385">
        <v>609</v>
      </c>
      <c r="B503" s="354" t="s">
        <v>631</v>
      </c>
      <c r="D503" s="403" t="s">
        <v>1044</v>
      </c>
    </row>
    <row r="504" spans="1:4" ht="38.25">
      <c r="A504" s="385">
        <v>610</v>
      </c>
      <c r="B504" s="337" t="s">
        <v>632</v>
      </c>
      <c r="D504" s="403" t="s">
        <v>1046</v>
      </c>
    </row>
    <row r="505" spans="1:4" ht="38.25">
      <c r="A505" s="385">
        <v>611</v>
      </c>
      <c r="B505" s="337" t="s">
        <v>633</v>
      </c>
      <c r="D505" s="403" t="s">
        <v>1047</v>
      </c>
    </row>
    <row r="506" spans="1:4" ht="25.5">
      <c r="A506" s="385">
        <v>612</v>
      </c>
      <c r="B506" s="337" t="s">
        <v>634</v>
      </c>
      <c r="D506" s="403" t="s">
        <v>1048</v>
      </c>
    </row>
    <row r="507" spans="1:4" ht="38.25">
      <c r="A507" s="385">
        <v>613</v>
      </c>
      <c r="B507" s="337" t="s">
        <v>635</v>
      </c>
      <c r="D507" s="403" t="s">
        <v>1050</v>
      </c>
    </row>
    <row r="508" spans="1:4" ht="25.5">
      <c r="A508" s="385">
        <v>614</v>
      </c>
      <c r="B508" s="337" t="s">
        <v>636</v>
      </c>
      <c r="D508" s="403" t="s">
        <v>1052</v>
      </c>
    </row>
    <row r="509" spans="1:4" ht="38.25">
      <c r="A509" s="385">
        <v>615</v>
      </c>
      <c r="B509" s="337" t="s">
        <v>637</v>
      </c>
      <c r="D509" s="403" t="s">
        <v>1053</v>
      </c>
    </row>
    <row r="510" spans="1:4" ht="25.5">
      <c r="A510" s="385">
        <v>616</v>
      </c>
      <c r="B510" s="337" t="s">
        <v>638</v>
      </c>
      <c r="D510" s="403" t="s">
        <v>1055</v>
      </c>
    </row>
    <row r="511" spans="1:4" ht="25.5">
      <c r="A511" s="385">
        <v>617</v>
      </c>
      <c r="B511" s="355" t="s">
        <v>639</v>
      </c>
      <c r="D511" s="403" t="s">
        <v>1056</v>
      </c>
    </row>
    <row r="512" spans="1:4" ht="25.5">
      <c r="A512" s="385">
        <v>618</v>
      </c>
      <c r="B512" s="337" t="s">
        <v>640</v>
      </c>
      <c r="D512" s="403" t="s">
        <v>1058</v>
      </c>
    </row>
    <row r="513" spans="1:4" ht="12.75">
      <c r="A513" s="385">
        <v>619</v>
      </c>
      <c r="B513" s="379" t="s">
        <v>642</v>
      </c>
      <c r="D513" s="403" t="s">
        <v>1059</v>
      </c>
    </row>
    <row r="514" spans="1:4" ht="39" thickBot="1">
      <c r="A514" s="385">
        <v>620</v>
      </c>
      <c r="B514" s="377" t="s">
        <v>707</v>
      </c>
      <c r="D514" s="403" t="s">
        <v>1079</v>
      </c>
    </row>
    <row r="515" spans="1:4" ht="51">
      <c r="A515" s="385">
        <v>621</v>
      </c>
      <c r="B515" s="350" t="s">
        <v>708</v>
      </c>
      <c r="D515" s="403" t="s">
        <v>1081</v>
      </c>
    </row>
    <row r="516" spans="1:4" ht="102">
      <c r="A516" s="385">
        <v>622</v>
      </c>
      <c r="B516" s="142" t="s">
        <v>709</v>
      </c>
      <c r="D516" s="403" t="s">
        <v>1082</v>
      </c>
    </row>
    <row r="517" spans="1:4" ht="51">
      <c r="A517" s="385">
        <v>623</v>
      </c>
      <c r="B517" s="242" t="s">
        <v>710</v>
      </c>
      <c r="D517" s="403" t="s">
        <v>1084</v>
      </c>
    </row>
    <row r="518" spans="1:4" ht="51">
      <c r="A518" s="385">
        <v>624</v>
      </c>
      <c r="B518" s="142" t="s">
        <v>711</v>
      </c>
      <c r="D518" s="403" t="s">
        <v>1085</v>
      </c>
    </row>
    <row r="519" spans="1:4" ht="51">
      <c r="A519" s="385">
        <v>625</v>
      </c>
      <c r="B519" s="242" t="s">
        <v>712</v>
      </c>
      <c r="D519" s="403" t="s">
        <v>1091</v>
      </c>
    </row>
    <row r="520" spans="1:4" ht="12.75">
      <c r="A520" s="385">
        <v>626</v>
      </c>
      <c r="B520" s="356" t="s">
        <v>554</v>
      </c>
      <c r="D520" s="403" t="s">
        <v>1217</v>
      </c>
    </row>
    <row r="521" spans="1:4" ht="25.5">
      <c r="A521" s="385">
        <v>627</v>
      </c>
      <c r="B521" s="357" t="s">
        <v>713</v>
      </c>
      <c r="D521" s="403" t="s">
        <v>1124</v>
      </c>
    </row>
    <row r="522" spans="1:4" ht="38.25">
      <c r="A522" s="385">
        <v>628</v>
      </c>
      <c r="B522" s="358" t="s">
        <v>714</v>
      </c>
      <c r="D522" s="403" t="s">
        <v>1144</v>
      </c>
    </row>
    <row r="523" spans="1:4" ht="25.5">
      <c r="A523" s="385">
        <v>629</v>
      </c>
      <c r="B523" s="359" t="s">
        <v>626</v>
      </c>
      <c r="D523" s="403" t="s">
        <v>1145</v>
      </c>
    </row>
    <row r="524" spans="1:4" ht="25.5">
      <c r="A524" s="385">
        <v>630</v>
      </c>
      <c r="B524" s="359" t="s">
        <v>625</v>
      </c>
      <c r="D524" s="403" t="s">
        <v>1146</v>
      </c>
    </row>
    <row r="525" spans="1:4" ht="25.5">
      <c r="A525" s="385">
        <v>631</v>
      </c>
      <c r="B525" s="360" t="s">
        <v>628</v>
      </c>
      <c r="D525" s="403" t="s">
        <v>1142</v>
      </c>
    </row>
    <row r="526" spans="1:4" ht="26.25" thickBot="1">
      <c r="A526" s="385">
        <v>632</v>
      </c>
      <c r="B526" s="360" t="s">
        <v>629</v>
      </c>
      <c r="D526" s="403" t="s">
        <v>1147</v>
      </c>
    </row>
    <row r="527" spans="1:4" ht="63.75">
      <c r="A527" s="385">
        <v>633</v>
      </c>
      <c r="B527" s="361" t="s">
        <v>553</v>
      </c>
      <c r="D527" s="403" t="s">
        <v>1151</v>
      </c>
    </row>
    <row r="528" spans="1:4" ht="102">
      <c r="A528" s="385">
        <v>634</v>
      </c>
      <c r="B528" s="362" t="s">
        <v>715</v>
      </c>
      <c r="D528" s="403" t="s">
        <v>1152</v>
      </c>
    </row>
    <row r="529" spans="1:4" ht="12.75">
      <c r="A529" s="385">
        <v>635</v>
      </c>
      <c r="B529" s="363" t="s">
        <v>555</v>
      </c>
      <c r="D529" s="403" t="s">
        <v>1166</v>
      </c>
    </row>
    <row r="530" spans="1:4" ht="25.5">
      <c r="A530" s="385">
        <v>636</v>
      </c>
      <c r="B530" s="363" t="s">
        <v>565</v>
      </c>
      <c r="D530" s="403" t="s">
        <v>1153</v>
      </c>
    </row>
    <row r="531" spans="1:4" ht="114.75">
      <c r="A531" s="385">
        <v>637</v>
      </c>
      <c r="B531" s="364" t="s">
        <v>716</v>
      </c>
      <c r="D531" s="403" t="s">
        <v>1169</v>
      </c>
    </row>
    <row r="532" spans="1:4" ht="38.25">
      <c r="A532" s="385">
        <v>638</v>
      </c>
      <c r="B532" s="365" t="s">
        <v>566</v>
      </c>
      <c r="D532" s="403" t="s">
        <v>1154</v>
      </c>
    </row>
    <row r="533" spans="1:4" ht="38.25">
      <c r="A533" s="385">
        <v>639</v>
      </c>
      <c r="B533" s="365" t="s">
        <v>569</v>
      </c>
      <c r="D533" s="403" t="s">
        <v>1155</v>
      </c>
    </row>
    <row r="534" spans="1:4" ht="127.5">
      <c r="A534" s="385">
        <v>640</v>
      </c>
      <c r="B534" s="366" t="s">
        <v>717</v>
      </c>
      <c r="D534" s="403" t="s">
        <v>1156</v>
      </c>
    </row>
    <row r="535" spans="1:4" ht="12.75">
      <c r="A535" s="385">
        <v>641</v>
      </c>
      <c r="B535" s="186" t="s">
        <v>1303</v>
      </c>
      <c r="D535" s="403" t="s">
        <v>1223</v>
      </c>
    </row>
    <row r="536" spans="1:4" ht="51">
      <c r="A536" s="385">
        <v>642</v>
      </c>
      <c r="B536" s="186" t="s">
        <v>611</v>
      </c>
      <c r="D536" s="403" t="s">
        <v>1177</v>
      </c>
    </row>
    <row r="537" spans="1:4" ht="38.25">
      <c r="A537" s="385">
        <v>643</v>
      </c>
      <c r="B537" s="367" t="s">
        <v>718</v>
      </c>
      <c r="D537" s="403" t="s">
        <v>1182</v>
      </c>
    </row>
    <row r="538" spans="1:4" ht="25.5">
      <c r="A538" s="385">
        <v>644</v>
      </c>
      <c r="B538" s="367" t="s">
        <v>719</v>
      </c>
      <c r="D538" s="403" t="s">
        <v>1183</v>
      </c>
    </row>
    <row r="539" spans="1:4" ht="26.25" thickBot="1">
      <c r="A539" s="385">
        <v>645</v>
      </c>
      <c r="B539" s="367" t="s">
        <v>720</v>
      </c>
      <c r="D539" s="403" t="s">
        <v>1184</v>
      </c>
    </row>
    <row r="540" spans="1:4" ht="25.5">
      <c r="A540" s="385">
        <v>646</v>
      </c>
      <c r="B540" s="368" t="s">
        <v>624</v>
      </c>
      <c r="D540" s="403" t="s">
        <v>1194</v>
      </c>
    </row>
    <row r="541" spans="1:4" ht="25.5">
      <c r="A541" s="385">
        <v>647</v>
      </c>
      <c r="B541" s="369" t="s">
        <v>623</v>
      </c>
      <c r="D541" s="403" t="s">
        <v>1195</v>
      </c>
    </row>
    <row r="542" spans="1:4" ht="38.25">
      <c r="A542" s="385">
        <v>648</v>
      </c>
      <c r="B542" s="367" t="s">
        <v>721</v>
      </c>
      <c r="D542" s="403" t="s">
        <v>1196</v>
      </c>
    </row>
    <row r="543" spans="1:4" ht="89.25">
      <c r="A543" s="385">
        <v>649</v>
      </c>
      <c r="B543" s="369" t="s">
        <v>722</v>
      </c>
      <c r="D543" s="403" t="s">
        <v>1201</v>
      </c>
    </row>
    <row r="544" spans="1:4" ht="25.5">
      <c r="A544" s="385">
        <v>650</v>
      </c>
      <c r="B544" s="367" t="s">
        <v>723</v>
      </c>
      <c r="D544" s="403" t="s">
        <v>1202</v>
      </c>
    </row>
    <row r="545" spans="1:4" ht="63.75">
      <c r="A545" s="385">
        <v>651</v>
      </c>
      <c r="B545" s="366" t="s">
        <v>562</v>
      </c>
      <c r="D545" s="403" t="s">
        <v>1161</v>
      </c>
    </row>
    <row r="546" spans="1:4" ht="102">
      <c r="A546" s="385">
        <v>652</v>
      </c>
      <c r="B546" s="366" t="s">
        <v>724</v>
      </c>
      <c r="D546" s="403" t="s">
        <v>1163</v>
      </c>
    </row>
    <row r="547" spans="1:4" ht="12.75">
      <c r="A547" s="385">
        <v>653</v>
      </c>
      <c r="B547" s="142" t="s">
        <v>563</v>
      </c>
      <c r="D547" s="403" t="s">
        <v>1164</v>
      </c>
    </row>
    <row r="548" spans="1:4" ht="25.5">
      <c r="A548" s="385">
        <v>654</v>
      </c>
      <c r="B548" s="370" t="s">
        <v>556</v>
      </c>
      <c r="D548" s="403" t="s">
        <v>1167</v>
      </c>
    </row>
    <row r="549" spans="1:4" ht="25.5">
      <c r="A549" s="385">
        <v>655</v>
      </c>
      <c r="B549" s="364" t="s">
        <v>557</v>
      </c>
      <c r="D549" s="403" t="s">
        <v>1171</v>
      </c>
    </row>
    <row r="550" spans="1:4" ht="51">
      <c r="A550" s="385">
        <v>656</v>
      </c>
      <c r="B550" s="364" t="s">
        <v>558</v>
      </c>
      <c r="D550" s="403" t="s">
        <v>1173</v>
      </c>
    </row>
    <row r="551" spans="1:4" ht="127.5">
      <c r="A551" s="385">
        <v>657</v>
      </c>
      <c r="B551" s="366" t="s">
        <v>559</v>
      </c>
      <c r="D551" s="403" t="s">
        <v>1175</v>
      </c>
    </row>
    <row r="552" spans="1:4" ht="12.75">
      <c r="A552" s="385">
        <v>658</v>
      </c>
      <c r="B552" s="371" t="s">
        <v>560</v>
      </c>
      <c r="D552" s="403" t="s">
        <v>1199</v>
      </c>
    </row>
    <row r="553" spans="1:4" ht="12.75">
      <c r="A553" s="385">
        <v>659</v>
      </c>
      <c r="B553" s="372" t="s">
        <v>561</v>
      </c>
      <c r="D553" s="403" t="s">
        <v>1206</v>
      </c>
    </row>
    <row r="554" spans="1:4" ht="25.5">
      <c r="A554" s="385">
        <v>660</v>
      </c>
      <c r="B554" s="369" t="s">
        <v>610</v>
      </c>
      <c r="D554" s="403" t="s">
        <v>1207</v>
      </c>
    </row>
    <row r="555" spans="1:4" ht="12.75">
      <c r="A555" s="385">
        <v>661</v>
      </c>
      <c r="B555" s="367" t="s">
        <v>725</v>
      </c>
      <c r="D555" s="403" t="s">
        <v>1208</v>
      </c>
    </row>
    <row r="556" spans="1:4" ht="13.5" thickBot="1">
      <c r="A556" s="385">
        <v>662</v>
      </c>
      <c r="B556" s="373" t="s">
        <v>726</v>
      </c>
      <c r="D556" s="403" t="s">
        <v>1209</v>
      </c>
    </row>
    <row r="557" spans="1:4" ht="38.25">
      <c r="A557" s="385">
        <v>663</v>
      </c>
      <c r="B557" s="186" t="s">
        <v>727</v>
      </c>
      <c r="D557" s="403" t="s">
        <v>1218</v>
      </c>
    </row>
    <row r="558" spans="1:4" ht="26.25">
      <c r="A558" s="385">
        <v>664</v>
      </c>
      <c r="B558" s="399" t="s">
        <v>521</v>
      </c>
      <c r="D558" s="403" t="s">
        <v>1221</v>
      </c>
    </row>
    <row r="559" spans="1:4" ht="26.25">
      <c r="A559" s="385">
        <v>665</v>
      </c>
      <c r="B559" s="399" t="s">
        <v>522</v>
      </c>
      <c r="D559" s="403" t="s">
        <v>1226</v>
      </c>
    </row>
    <row r="560" spans="1:4" ht="12.75">
      <c r="A560" s="385">
        <v>666</v>
      </c>
      <c r="B560" s="400" t="s">
        <v>545</v>
      </c>
      <c r="D560" s="403" t="s">
        <v>1261</v>
      </c>
    </row>
    <row r="561" spans="1:4" ht="12.75">
      <c r="A561" s="385">
        <v>667</v>
      </c>
      <c r="B561" s="400" t="s">
        <v>546</v>
      </c>
      <c r="D561" s="403" t="s">
        <v>1262</v>
      </c>
    </row>
    <row r="562" spans="1:4" ht="12.75">
      <c r="A562" s="385">
        <v>668</v>
      </c>
      <c r="B562" s="401" t="s">
        <v>606</v>
      </c>
      <c r="D562" s="403" t="s">
        <v>1269</v>
      </c>
    </row>
    <row r="563" spans="1:4" ht="12.75">
      <c r="A563" s="385">
        <v>669</v>
      </c>
      <c r="B563" s="401" t="s">
        <v>630</v>
      </c>
      <c r="D563" s="403" t="s">
        <v>1270</v>
      </c>
    </row>
    <row r="564" spans="1:4" ht="12.75">
      <c r="A564" s="385">
        <v>670</v>
      </c>
      <c r="B564" s="401" t="s">
        <v>604</v>
      </c>
      <c r="D564" s="403" t="s">
        <v>1271</v>
      </c>
    </row>
    <row r="565" spans="1:4" ht="12.75">
      <c r="A565" s="385">
        <v>671</v>
      </c>
      <c r="B565" s="401" t="s">
        <v>577</v>
      </c>
      <c r="D565" s="403" t="s">
        <v>1283</v>
      </c>
    </row>
    <row r="566" spans="1:4" ht="12.75">
      <c r="A566" s="385">
        <v>672</v>
      </c>
      <c r="B566" s="401" t="s">
        <v>570</v>
      </c>
      <c r="D566" s="403" t="s">
        <v>1284</v>
      </c>
    </row>
    <row r="567" spans="1:4" ht="25.5">
      <c r="A567" s="385">
        <v>673</v>
      </c>
      <c r="B567" s="401" t="s">
        <v>572</v>
      </c>
      <c r="D567" s="403" t="s">
        <v>1285</v>
      </c>
    </row>
    <row r="568" spans="1:4" ht="12.75">
      <c r="A568" s="385">
        <v>674</v>
      </c>
      <c r="B568" s="401" t="s">
        <v>571</v>
      </c>
      <c r="D568" s="403" t="s">
        <v>1286</v>
      </c>
    </row>
    <row r="569" spans="1:4" ht="12.75">
      <c r="A569" s="385">
        <v>675</v>
      </c>
      <c r="B569" s="401" t="s">
        <v>614</v>
      </c>
      <c r="D569" s="403" t="s">
        <v>1287</v>
      </c>
    </row>
    <row r="570" spans="1:4" ht="12.75">
      <c r="A570" s="385">
        <v>676</v>
      </c>
      <c r="B570" s="401" t="s">
        <v>656</v>
      </c>
      <c r="D570" s="403" t="s">
        <v>1288</v>
      </c>
    </row>
    <row r="571" spans="1:4" ht="12.75">
      <c r="A571" s="385">
        <v>677</v>
      </c>
      <c r="B571" s="401" t="s">
        <v>657</v>
      </c>
      <c r="D571" s="403" t="s">
        <v>1289</v>
      </c>
    </row>
    <row r="572" spans="1:4" ht="12.75">
      <c r="A572" s="385">
        <v>678</v>
      </c>
      <c r="B572" s="401" t="s">
        <v>658</v>
      </c>
      <c r="D572" s="403" t="s">
        <v>1290</v>
      </c>
    </row>
    <row r="573" spans="1:4" ht="12.75">
      <c r="A573" s="385">
        <v>679</v>
      </c>
      <c r="B573" s="401" t="s">
        <v>659</v>
      </c>
      <c r="D573" s="403" t="s">
        <v>1291</v>
      </c>
    </row>
    <row r="574" spans="1:4" ht="12.75">
      <c r="A574" s="385">
        <v>680</v>
      </c>
      <c r="B574" s="401" t="s">
        <v>646</v>
      </c>
      <c r="D574" s="403" t="s">
        <v>1292</v>
      </c>
    </row>
  </sheetData>
  <sheetProtection sheet="1" objects="1" scenarios="1" formatCells="0" formatColumns="0" formatRows="0"/>
  <autoFilter ref="A1:B393"/>
  <conditionalFormatting sqref="B440">
    <cfRule type="expression" priority="15" dxfId="12" stopIfTrue="1">
      <formula>$B$19=No</formula>
    </cfRule>
  </conditionalFormatting>
  <conditionalFormatting sqref="B453">
    <cfRule type="expression" priority="14" dxfId="12" stopIfTrue="1">
      <formula>$B$19=No</formula>
    </cfRule>
  </conditionalFormatting>
  <conditionalFormatting sqref="B454">
    <cfRule type="expression" priority="13" dxfId="12" stopIfTrue="1">
      <formula>$B$19=No</formula>
    </cfRule>
  </conditionalFormatting>
  <conditionalFormatting sqref="B473">
    <cfRule type="expression" priority="12" dxfId="0" stopIfTrue="1">
      <formula>$B$19=No</formula>
    </cfRule>
  </conditionalFormatting>
  <conditionalFormatting sqref="B474">
    <cfRule type="expression" priority="11" dxfId="0" stopIfTrue="1">
      <formula>$B$19=No</formula>
    </cfRule>
  </conditionalFormatting>
  <conditionalFormatting sqref="B476">
    <cfRule type="expression" priority="10" dxfId="0" stopIfTrue="1">
      <formula>$B$19=No</formula>
    </cfRule>
  </conditionalFormatting>
  <conditionalFormatting sqref="B478">
    <cfRule type="expression" priority="9" dxfId="0" stopIfTrue="1">
      <formula>$B$19=No</formula>
    </cfRule>
  </conditionalFormatting>
  <conditionalFormatting sqref="B481">
    <cfRule type="expression" priority="8" dxfId="0" stopIfTrue="1">
      <formula>$B$19=No</formula>
    </cfRule>
  </conditionalFormatting>
  <conditionalFormatting sqref="B483">
    <cfRule type="expression" priority="7" dxfId="0" stopIfTrue="1">
      <formula>$B$19=No</formula>
    </cfRule>
  </conditionalFormatting>
  <conditionalFormatting sqref="B484">
    <cfRule type="expression" priority="6" dxfId="0" stopIfTrue="1">
      <formula>$B$19=No</formula>
    </cfRule>
  </conditionalFormatting>
  <conditionalFormatting sqref="B485">
    <cfRule type="expression" priority="5" dxfId="0" stopIfTrue="1">
      <formula>$B$19=No</formula>
    </cfRule>
  </conditionalFormatting>
  <conditionalFormatting sqref="B487">
    <cfRule type="expression" priority="4" dxfId="0" stopIfTrue="1">
      <formula>$B$19=No</formula>
    </cfRule>
  </conditionalFormatting>
  <conditionalFormatting sqref="B489">
    <cfRule type="expression" priority="3" dxfId="0" stopIfTrue="1">
      <formula>$B$19=No</formula>
    </cfRule>
  </conditionalFormatting>
  <conditionalFormatting sqref="B492">
    <cfRule type="expression" priority="2" dxfId="0" stopIfTrue="1">
      <formula>$B$19=No</formula>
    </cfRule>
  </conditionalFormatting>
  <conditionalFormatting sqref="B493">
    <cfRule type="expression" priority="1" dxfId="0" stopIfTrue="1">
      <formula>$B$19=No</formula>
    </cfRule>
  </conditionalFormatting>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89"/>
  <sheetViews>
    <sheetView zoomScalePageLayoutView="0" workbookViewId="0" topLeftCell="A1">
      <selection activeCell="C4" sqref="C4"/>
    </sheetView>
  </sheetViews>
  <sheetFormatPr defaultColWidth="11.28125" defaultRowHeight="12.75"/>
  <cols>
    <col min="1" max="1" width="17.140625" style="7" customWidth="1"/>
    <col min="2" max="2" width="34.7109375" style="7" customWidth="1"/>
    <col min="3" max="3" width="15.140625" style="7" customWidth="1"/>
    <col min="4" max="16384" width="11.28125" style="7" customWidth="1"/>
  </cols>
  <sheetData>
    <row r="1" ht="13.5" thickBot="1">
      <c r="A1" s="6" t="s">
        <v>284</v>
      </c>
    </row>
    <row r="2" spans="1:2" ht="13.5" thickBot="1">
      <c r="A2" s="8" t="s">
        <v>285</v>
      </c>
      <c r="B2" s="229" t="s">
        <v>607</v>
      </c>
    </row>
    <row r="3" spans="1:5" ht="13.5" thickBot="1">
      <c r="A3" s="9" t="s">
        <v>287</v>
      </c>
      <c r="B3" s="10">
        <v>44589</v>
      </c>
      <c r="C3" s="11" t="str">
        <f>IF(ISNUMBER(MATCH(B3,A19:A27,0)),VLOOKUP(B3,A19:B27,2,FALSE),"---")</f>
        <v>VR P4_COM_en_280122.xls</v>
      </c>
      <c r="D3" s="12"/>
      <c r="E3" s="13"/>
    </row>
    <row r="4" spans="1:2" ht="12.75">
      <c r="A4" s="14" t="s">
        <v>288</v>
      </c>
      <c r="B4" s="15" t="s">
        <v>289</v>
      </c>
    </row>
    <row r="5" spans="1:2" ht="13.5" thickBot="1">
      <c r="A5" s="16" t="s">
        <v>290</v>
      </c>
      <c r="B5" s="17" t="s">
        <v>291</v>
      </c>
    </row>
    <row r="7" ht="12.75">
      <c r="A7" s="18" t="s">
        <v>292</v>
      </c>
    </row>
    <row r="8" spans="1:3" ht="12.75">
      <c r="A8" s="19" t="s">
        <v>293</v>
      </c>
      <c r="B8" s="19"/>
      <c r="C8" s="20" t="s">
        <v>294</v>
      </c>
    </row>
    <row r="9" spans="1:3" ht="12.75">
      <c r="A9" s="19" t="s">
        <v>295</v>
      </c>
      <c r="B9" s="19"/>
      <c r="C9" s="20" t="s">
        <v>296</v>
      </c>
    </row>
    <row r="10" spans="1:3" ht="12.75">
      <c r="A10" s="19" t="s">
        <v>297</v>
      </c>
      <c r="B10" s="19"/>
      <c r="C10" s="20" t="s">
        <v>298</v>
      </c>
    </row>
    <row r="11" spans="1:3" ht="12.75">
      <c r="A11" s="19" t="s">
        <v>299</v>
      </c>
      <c r="B11" s="19"/>
      <c r="C11" s="20" t="s">
        <v>300</v>
      </c>
    </row>
    <row r="12" spans="1:3" ht="12.75">
      <c r="A12" s="19" t="s">
        <v>286</v>
      </c>
      <c r="B12" s="19"/>
      <c r="C12" s="20" t="s">
        <v>301</v>
      </c>
    </row>
    <row r="13" spans="1:3" ht="12.75">
      <c r="A13" s="19" t="s">
        <v>302</v>
      </c>
      <c r="B13" s="19"/>
      <c r="C13" s="20" t="s">
        <v>303</v>
      </c>
    </row>
    <row r="14" spans="1:3" ht="12.75">
      <c r="A14" s="19" t="s">
        <v>304</v>
      </c>
      <c r="B14" s="19"/>
      <c r="C14" s="20" t="s">
        <v>305</v>
      </c>
    </row>
    <row r="15" spans="1:3" ht="12.75">
      <c r="A15" s="35" t="s">
        <v>455</v>
      </c>
      <c r="B15" s="19"/>
      <c r="C15" s="20" t="s">
        <v>461</v>
      </c>
    </row>
    <row r="16" spans="1:3" ht="12.75">
      <c r="A16" s="35" t="s">
        <v>607</v>
      </c>
      <c r="B16" s="19"/>
      <c r="C16" s="199" t="s">
        <v>608</v>
      </c>
    </row>
    <row r="17" ht="12.75">
      <c r="A17" s="21"/>
    </row>
    <row r="18" spans="1:4" ht="12.75">
      <c r="A18" s="22" t="s">
        <v>306</v>
      </c>
      <c r="B18" s="23" t="s">
        <v>307</v>
      </c>
      <c r="C18" s="23" t="s">
        <v>308</v>
      </c>
      <c r="D18" s="24"/>
    </row>
    <row r="19" spans="1:4" ht="12.75">
      <c r="A19" s="203">
        <v>44547</v>
      </c>
      <c r="B19" s="200" t="str">
        <f aca="true" t="shared" si="0" ref="B19:B27">IF(ISBLANK($A19),"---",VLOOKUP($B$2,$A$8:$C$16,3,0)&amp;"_"&amp;VLOOKUP($B$4,$A$30:$B$62,2,0)&amp;"_"&amp;VLOOKUP($B$5,$A$65:$B$89,2,0)&amp;"_"&amp;TEXT(DAY($A19),"0#")&amp;TEXT(MONTH($A19),"0#")&amp;TEXT(YEAR($A19)-2000,"0#")&amp;".xls")</f>
        <v>VR P4_COM_en_171221.xls</v>
      </c>
      <c r="C19" s="201" t="s">
        <v>609</v>
      </c>
      <c r="D19" s="202"/>
    </row>
    <row r="20" spans="1:4" ht="12.75">
      <c r="A20" s="203">
        <v>44581</v>
      </c>
      <c r="B20" s="200" t="str">
        <f t="shared" si="0"/>
        <v>VR P4_COM_en_200122.xls</v>
      </c>
      <c r="C20" s="201" t="s">
        <v>649</v>
      </c>
      <c r="D20" s="202"/>
    </row>
    <row r="21" spans="1:4" ht="12.75">
      <c r="A21" s="25">
        <v>44589</v>
      </c>
      <c r="B21" s="26" t="str">
        <f t="shared" si="0"/>
        <v>VR P4_COM_en_280122.xls</v>
      </c>
      <c r="C21" s="236" t="s">
        <v>660</v>
      </c>
      <c r="D21" s="27"/>
    </row>
    <row r="22" spans="1:4" ht="12.75">
      <c r="A22" s="25"/>
      <c r="B22" s="26" t="str">
        <f t="shared" si="0"/>
        <v>---</v>
      </c>
      <c r="C22" s="26"/>
      <c r="D22" s="27"/>
    </row>
    <row r="23" spans="1:4" ht="12.75">
      <c r="A23" s="25"/>
      <c r="B23" s="26" t="str">
        <f t="shared" si="0"/>
        <v>---</v>
      </c>
      <c r="C23" s="26"/>
      <c r="D23" s="27"/>
    </row>
    <row r="24" spans="1:4" ht="12.75">
      <c r="A24" s="25"/>
      <c r="B24" s="26" t="str">
        <f t="shared" si="0"/>
        <v>---</v>
      </c>
      <c r="C24" s="26"/>
      <c r="D24" s="27"/>
    </row>
    <row r="25" spans="1:4" ht="12.75">
      <c r="A25" s="25"/>
      <c r="B25" s="26" t="str">
        <f t="shared" si="0"/>
        <v>---</v>
      </c>
      <c r="C25" s="26"/>
      <c r="D25" s="27"/>
    </row>
    <row r="26" spans="1:4" ht="12.75">
      <c r="A26" s="25"/>
      <c r="B26" s="26" t="str">
        <f t="shared" si="0"/>
        <v>---</v>
      </c>
      <c r="C26" s="26"/>
      <c r="D26" s="27"/>
    </row>
    <row r="27" spans="1:4" ht="12.75">
      <c r="A27" s="28"/>
      <c r="B27" s="29" t="str">
        <f t="shared" si="0"/>
        <v>---</v>
      </c>
      <c r="C27" s="29"/>
      <c r="D27" s="30"/>
    </row>
    <row r="29" ht="12.75">
      <c r="A29" s="6" t="s">
        <v>288</v>
      </c>
    </row>
    <row r="30" spans="1:2" ht="12.75">
      <c r="A30" s="31" t="s">
        <v>289</v>
      </c>
      <c r="B30" s="31" t="s">
        <v>309</v>
      </c>
    </row>
    <row r="31" spans="1:2" ht="12.75">
      <c r="A31" s="31" t="s">
        <v>310</v>
      </c>
      <c r="B31" s="31" t="s">
        <v>311</v>
      </c>
    </row>
    <row r="32" spans="1:2" ht="12.75">
      <c r="A32" s="31" t="s">
        <v>312</v>
      </c>
      <c r="B32" s="31" t="s">
        <v>313</v>
      </c>
    </row>
    <row r="33" spans="1:2" ht="12.75">
      <c r="A33" s="31" t="s">
        <v>314</v>
      </c>
      <c r="B33" s="31" t="s">
        <v>315</v>
      </c>
    </row>
    <row r="34" spans="1:2" ht="12.75">
      <c r="A34" s="31" t="s">
        <v>316</v>
      </c>
      <c r="B34" s="31" t="s">
        <v>317</v>
      </c>
    </row>
    <row r="35" spans="1:2" ht="12.75">
      <c r="A35" s="31" t="s">
        <v>318</v>
      </c>
      <c r="B35" s="31" t="s">
        <v>319</v>
      </c>
    </row>
    <row r="36" spans="1:2" ht="12.75">
      <c r="A36" s="31" t="s">
        <v>320</v>
      </c>
      <c r="B36" s="31" t="s">
        <v>321</v>
      </c>
    </row>
    <row r="37" spans="1:2" ht="12.75">
      <c r="A37" s="31" t="s">
        <v>322</v>
      </c>
      <c r="B37" s="31" t="s">
        <v>323</v>
      </c>
    </row>
    <row r="38" spans="1:2" ht="12.75">
      <c r="A38" s="31" t="s">
        <v>324</v>
      </c>
      <c r="B38" s="31" t="s">
        <v>325</v>
      </c>
    </row>
    <row r="39" spans="1:2" ht="12.75">
      <c r="A39" s="31" t="s">
        <v>326</v>
      </c>
      <c r="B39" s="31" t="s">
        <v>327</v>
      </c>
    </row>
    <row r="40" spans="1:2" ht="12.75">
      <c r="A40" s="31" t="s">
        <v>328</v>
      </c>
      <c r="B40" s="31" t="s">
        <v>329</v>
      </c>
    </row>
    <row r="41" spans="1:2" ht="12.75">
      <c r="A41" s="31" t="s">
        <v>330</v>
      </c>
      <c r="B41" s="31" t="s">
        <v>331</v>
      </c>
    </row>
    <row r="42" spans="1:2" ht="12.75">
      <c r="A42" s="31" t="s">
        <v>332</v>
      </c>
      <c r="B42" s="31" t="s">
        <v>333</v>
      </c>
    </row>
    <row r="43" spans="1:2" ht="12.75">
      <c r="A43" s="31" t="s">
        <v>334</v>
      </c>
      <c r="B43" s="31" t="s">
        <v>335</v>
      </c>
    </row>
    <row r="44" spans="1:2" ht="12.75">
      <c r="A44" s="31" t="s">
        <v>336</v>
      </c>
      <c r="B44" s="31" t="s">
        <v>337</v>
      </c>
    </row>
    <row r="45" spans="1:2" ht="12.75">
      <c r="A45" s="31" t="s">
        <v>338</v>
      </c>
      <c r="B45" s="31" t="s">
        <v>462</v>
      </c>
    </row>
    <row r="46" spans="1:2" ht="12.75">
      <c r="A46" s="31" t="s">
        <v>339</v>
      </c>
      <c r="B46" s="31" t="s">
        <v>340</v>
      </c>
    </row>
    <row r="47" spans="1:2" ht="12.75">
      <c r="A47" s="31" t="s">
        <v>341</v>
      </c>
      <c r="B47" s="31" t="s">
        <v>342</v>
      </c>
    </row>
    <row r="48" spans="1:2" ht="12.75">
      <c r="A48" s="31" t="s">
        <v>343</v>
      </c>
      <c r="B48" s="31" t="s">
        <v>344</v>
      </c>
    </row>
    <row r="49" spans="1:2" ht="12.75">
      <c r="A49" s="31" t="s">
        <v>345</v>
      </c>
      <c r="B49" s="31" t="s">
        <v>346</v>
      </c>
    </row>
    <row r="50" spans="1:2" ht="12.75">
      <c r="A50" s="31" t="s">
        <v>347</v>
      </c>
      <c r="B50" s="31" t="s">
        <v>348</v>
      </c>
    </row>
    <row r="51" spans="1:2" ht="12.75">
      <c r="A51" s="31" t="s">
        <v>349</v>
      </c>
      <c r="B51" s="31" t="s">
        <v>350</v>
      </c>
    </row>
    <row r="52" spans="1:2" ht="12.75">
      <c r="A52" s="31" t="s">
        <v>351</v>
      </c>
      <c r="B52" s="31" t="s">
        <v>352</v>
      </c>
    </row>
    <row r="53" spans="1:2" ht="12.75">
      <c r="A53" s="31" t="s">
        <v>353</v>
      </c>
      <c r="B53" s="31" t="s">
        <v>354</v>
      </c>
    </row>
    <row r="54" spans="1:2" ht="12.75">
      <c r="A54" s="31" t="s">
        <v>355</v>
      </c>
      <c r="B54" s="31" t="s">
        <v>356</v>
      </c>
    </row>
    <row r="55" spans="1:2" ht="12.75">
      <c r="A55" s="31" t="s">
        <v>357</v>
      </c>
      <c r="B55" s="31" t="s">
        <v>358</v>
      </c>
    </row>
    <row r="56" spans="1:2" ht="12.75">
      <c r="A56" s="31" t="s">
        <v>359</v>
      </c>
      <c r="B56" s="31" t="s">
        <v>360</v>
      </c>
    </row>
    <row r="57" spans="1:2" ht="12.75">
      <c r="A57" s="31" t="s">
        <v>361</v>
      </c>
      <c r="B57" s="31" t="s">
        <v>362</v>
      </c>
    </row>
    <row r="58" spans="1:2" ht="12.75">
      <c r="A58" s="31" t="s">
        <v>363</v>
      </c>
      <c r="B58" s="31" t="s">
        <v>364</v>
      </c>
    </row>
    <row r="59" spans="1:2" ht="12.75">
      <c r="A59" s="31" t="s">
        <v>365</v>
      </c>
      <c r="B59" s="31" t="s">
        <v>366</v>
      </c>
    </row>
    <row r="60" spans="1:2" ht="12.75">
      <c r="A60" s="31" t="s">
        <v>367</v>
      </c>
      <c r="B60" s="31" t="s">
        <v>368</v>
      </c>
    </row>
    <row r="61" spans="1:2" ht="12.75">
      <c r="A61" s="31" t="s">
        <v>369</v>
      </c>
      <c r="B61" s="31" t="s">
        <v>370</v>
      </c>
    </row>
    <row r="62" spans="1:2" ht="12.75">
      <c r="A62" s="31" t="s">
        <v>371</v>
      </c>
      <c r="B62" s="31" t="s">
        <v>372</v>
      </c>
    </row>
    <row r="64" ht="12.75">
      <c r="A64" s="32" t="s">
        <v>373</v>
      </c>
    </row>
    <row r="65" spans="1:2" ht="12.75">
      <c r="A65" s="33" t="s">
        <v>374</v>
      </c>
      <c r="B65" s="33" t="s">
        <v>375</v>
      </c>
    </row>
    <row r="66" spans="1:2" ht="12.75">
      <c r="A66" s="33" t="s">
        <v>376</v>
      </c>
      <c r="B66" s="33" t="s">
        <v>377</v>
      </c>
    </row>
    <row r="67" spans="1:2" ht="12.75">
      <c r="A67" s="33" t="s">
        <v>378</v>
      </c>
      <c r="B67" s="33" t="s">
        <v>379</v>
      </c>
    </row>
    <row r="68" spans="1:2" ht="12.75">
      <c r="A68" s="33" t="s">
        <v>380</v>
      </c>
      <c r="B68" s="33" t="s">
        <v>381</v>
      </c>
    </row>
    <row r="69" spans="1:2" ht="12.75">
      <c r="A69" s="33" t="s">
        <v>382</v>
      </c>
      <c r="B69" s="33" t="s">
        <v>383</v>
      </c>
    </row>
    <row r="70" spans="1:2" ht="12.75">
      <c r="A70" s="33" t="s">
        <v>384</v>
      </c>
      <c r="B70" s="33" t="s">
        <v>385</v>
      </c>
    </row>
    <row r="71" spans="1:2" ht="12.75">
      <c r="A71" s="33" t="s">
        <v>386</v>
      </c>
      <c r="B71" s="33" t="s">
        <v>387</v>
      </c>
    </row>
    <row r="72" spans="1:2" ht="12.75">
      <c r="A72" s="33" t="s">
        <v>388</v>
      </c>
      <c r="B72" s="33" t="s">
        <v>389</v>
      </c>
    </row>
    <row r="73" spans="1:2" ht="12.75">
      <c r="A73" s="33" t="s">
        <v>291</v>
      </c>
      <c r="B73" s="33" t="s">
        <v>390</v>
      </c>
    </row>
    <row r="74" spans="1:2" ht="12.75">
      <c r="A74" s="33" t="s">
        <v>391</v>
      </c>
      <c r="B74" s="33" t="s">
        <v>392</v>
      </c>
    </row>
    <row r="75" spans="1:2" ht="12.75">
      <c r="A75" s="33" t="s">
        <v>393</v>
      </c>
      <c r="B75" s="33" t="s">
        <v>463</v>
      </c>
    </row>
    <row r="76" spans="1:2" ht="12.75">
      <c r="A76" s="33" t="s">
        <v>394</v>
      </c>
      <c r="B76" s="33" t="s">
        <v>395</v>
      </c>
    </row>
    <row r="77" spans="1:2" ht="12.75">
      <c r="A77" s="33" t="s">
        <v>396</v>
      </c>
      <c r="B77" s="33" t="s">
        <v>397</v>
      </c>
    </row>
    <row r="78" spans="1:2" ht="12.75">
      <c r="A78" s="33" t="s">
        <v>398</v>
      </c>
      <c r="B78" s="33" t="s">
        <v>399</v>
      </c>
    </row>
    <row r="79" spans="1:2" ht="12.75">
      <c r="A79" s="33" t="s">
        <v>400</v>
      </c>
      <c r="B79" s="33" t="s">
        <v>401</v>
      </c>
    </row>
    <row r="80" spans="1:2" ht="12.75">
      <c r="A80" s="33" t="s">
        <v>402</v>
      </c>
      <c r="B80" s="33" t="s">
        <v>403</v>
      </c>
    </row>
    <row r="81" spans="1:2" ht="12.75">
      <c r="A81" s="33" t="s">
        <v>404</v>
      </c>
      <c r="B81" s="33" t="s">
        <v>281</v>
      </c>
    </row>
    <row r="82" spans="1:2" ht="12.75">
      <c r="A82" s="33" t="s">
        <v>405</v>
      </c>
      <c r="B82" s="33" t="s">
        <v>406</v>
      </c>
    </row>
    <row r="83" spans="1:2" ht="12.75">
      <c r="A83" s="33" t="s">
        <v>407</v>
      </c>
      <c r="B83" s="33" t="s">
        <v>408</v>
      </c>
    </row>
    <row r="84" spans="1:2" ht="12.75">
      <c r="A84" s="33" t="s">
        <v>409</v>
      </c>
      <c r="B84" s="33" t="s">
        <v>410</v>
      </c>
    </row>
    <row r="85" spans="1:2" ht="12.75">
      <c r="A85" s="33" t="s">
        <v>411</v>
      </c>
      <c r="B85" s="33" t="s">
        <v>412</v>
      </c>
    </row>
    <row r="86" spans="1:2" ht="12.75">
      <c r="A86" s="33" t="s">
        <v>413</v>
      </c>
      <c r="B86" s="33" t="s">
        <v>414</v>
      </c>
    </row>
    <row r="87" spans="1:2" ht="12.75">
      <c r="A87" s="33" t="s">
        <v>415</v>
      </c>
      <c r="B87" s="33" t="s">
        <v>416</v>
      </c>
    </row>
    <row r="88" spans="1:2" ht="12.75">
      <c r="A88" s="33" t="s">
        <v>417</v>
      </c>
      <c r="B88" s="33" t="s">
        <v>418</v>
      </c>
    </row>
    <row r="89" spans="1:2" ht="12.75">
      <c r="A89" s="33" t="s">
        <v>419</v>
      </c>
      <c r="B89" s="33" t="s">
        <v>420</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allowBlank="1" showInputMessage="1" showErrorMessage="1" sqref="B2">
      <formula1>$A$8:$A$16</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C9" sqref="C9"/>
    </sheetView>
  </sheetViews>
  <sheetFormatPr defaultColWidth="11.28125" defaultRowHeight="12.75"/>
  <cols>
    <col min="1" max="1" width="9.140625" style="7" customWidth="1"/>
    <col min="2" max="2" width="31.140625" style="7" customWidth="1"/>
    <col min="3" max="3" width="63.00390625" style="7" customWidth="1"/>
    <col min="4" max="16384" width="11.28125" style="7" customWidth="1"/>
  </cols>
  <sheetData>
    <row r="1" spans="2:3" ht="15.75">
      <c r="B1" s="132" t="str">
        <f>Translations!$B$44</f>
        <v>How to use this file</v>
      </c>
      <c r="C1" s="133"/>
    </row>
    <row r="2" spans="2:3" ht="34.5" customHeight="1" thickBot="1">
      <c r="B2" s="549" t="str">
        <f>Translations!$B$45</f>
        <v>This verification report template comprises the following sheets which are inextricably intertwined:</v>
      </c>
      <c r="C2" s="549"/>
    </row>
    <row r="3" spans="2:3" ht="26.25" customHeight="1">
      <c r="B3" s="1" t="str">
        <f>Translations!$B$46</f>
        <v>Opinion Statement (installation)</v>
      </c>
      <c r="C3" s="135" t="str">
        <f>Translations!$B$47</f>
        <v>The formal opinion document to be signed by the verifier's authorised signatory</v>
      </c>
    </row>
    <row r="4" spans="2:3" ht="27" customHeight="1">
      <c r="B4" s="558" t="str">
        <f>Translations!$B$48</f>
        <v>Opinion Statement (aviation)</v>
      </c>
      <c r="C4" s="136" t="str">
        <f>Translations!$B$47</f>
        <v>The formal opinion document to be signed by the verifier's authorised signatory</v>
      </c>
    </row>
    <row r="5" spans="2:3" ht="66.75" customHeight="1">
      <c r="B5" s="559"/>
      <c r="C5" s="204" t="str">
        <f>Translations!$B$404</f>
        <v>Please note that for aircraft operators falling under the EU ETS and Swiss ETS the verification report is combined. Instructions on how to complete the sections in this combined report are included in the guidance in the opinion statement and KGN II.6 on verification report</v>
      </c>
    </row>
    <row r="6" spans="2:3" ht="111.75" customHeight="1">
      <c r="B6" s="228" t="str">
        <f>Translations!$B$405</f>
        <v>Opinion Statement (CORSIA)</v>
      </c>
      <c r="C6" s="204" t="str">
        <f>Translations!$B$406</f>
        <v>The formal opinion document to be signed by the verifier's authorised signatory. This tab has to be filled in for the verification of CORSIA emission reports from aircraft operators falling under Commission Regulation 2019/ 1603. Aircraft operators subject to both EU ETS and CORSIA have to fill in the opinion statement (aviation) and opinion statement (opinion statement CORSIA aviation) to report separately on both verifications. Please see KGN II.6 for more information. </v>
      </c>
    </row>
    <row r="7" spans="2:3" ht="38.25">
      <c r="B7" s="2" t="str">
        <f>Translations!$B$49</f>
        <v>Annex 1 : FINDINGS</v>
      </c>
      <c r="C7" s="136" t="str">
        <f>Translations!$B$50</f>
        <v>To list all remaining - uncorrected - misstatements, non-conformities and non-compliances, and the key improvement opportunities identified from the verification</v>
      </c>
    </row>
    <row r="8" spans="2:3" ht="54.75" customHeight="1">
      <c r="B8" s="2" t="str">
        <f>Translations!$B$51</f>
        <v>Annex 2 : BASIS OF WORK</v>
      </c>
      <c r="C8" s="136" t="str">
        <f>Translations!$B$52</f>
        <v>Background and other information of relevance to the opinion such as the criteria that control the verification process (accreditation/certification rules etc) and the criteria against which the verification is conducted (EU ETS Rules etc)</v>
      </c>
    </row>
    <row r="9" spans="2:3" ht="120" customHeight="1" thickBot="1">
      <c r="B9" s="34" t="str">
        <f>Translations!$B$53</f>
        <v>Annex 3 : CHANGES </v>
      </c>
      <c r="C9" s="137" t="str">
        <f>Translations!$B$54</f>
        <v>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v>
      </c>
    </row>
    <row r="10" spans="2:3" ht="12.75">
      <c r="B10" s="70"/>
      <c r="C10" s="70"/>
    </row>
    <row r="11" spans="1:3" ht="13.5" thickBot="1">
      <c r="A11" s="548" t="str">
        <f>Translations!$B$55</f>
        <v>Colour codes</v>
      </c>
      <c r="B11" s="548"/>
      <c r="C11" s="133"/>
    </row>
    <row r="12" spans="1:3" ht="51" customHeight="1">
      <c r="A12" s="138"/>
      <c r="B12" s="550" t="str">
        <f>Translations!$B$56</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12" s="551"/>
    </row>
    <row r="13" spans="1:3" ht="27" customHeight="1">
      <c r="A13" s="139"/>
      <c r="B13" s="552" t="str">
        <f>Translations!$B$57</f>
        <v>Update the cells in blue to ensure that only the criteria reference documents relevant to your verifier and this verification are selected.</v>
      </c>
      <c r="C13" s="553"/>
    </row>
    <row r="14" spans="1:3" ht="27" customHeight="1" thickBot="1">
      <c r="A14" s="244"/>
      <c r="B14" s="552" t="str">
        <f>Translations!$B$407</f>
        <v>Cells in green will automatically calculate or give an auto message depending on the information given in other cells</v>
      </c>
      <c r="C14" s="553"/>
    </row>
    <row r="15" spans="1:3" ht="40.5" customHeight="1" thickBot="1">
      <c r="A15" s="140"/>
      <c r="B15" s="554" t="str">
        <f>Translations!$B$58</f>
        <v>Further instructions or comments are given to the right of cells, as relevant, these should be read BEFORE completion of the template. The page format has been set to printout the relevant sections of the Opinion and Annexes only and NOT the instruction column.</v>
      </c>
      <c r="C15" s="555"/>
    </row>
    <row r="16" spans="2:3" ht="13.5" thickBot="1">
      <c r="B16" s="70"/>
      <c r="C16" s="70"/>
    </row>
    <row r="17" spans="2:3" ht="65.25" customHeight="1">
      <c r="B17" s="544" t="str">
        <f>Translations!$B$59</f>
        <v>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v>
      </c>
      <c r="C17" s="545"/>
    </row>
    <row r="18" spans="2:3" ht="51" customHeight="1" thickBot="1">
      <c r="B18" s="556" t="str">
        <f>Translations!$B$60</f>
        <v>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v>
      </c>
      <c r="C18" s="557"/>
    </row>
    <row r="19" spans="2:3" ht="18" customHeight="1" thickBot="1">
      <c r="B19" s="134"/>
      <c r="C19" s="134"/>
    </row>
    <row r="20" spans="2:3" ht="38.25" customHeight="1">
      <c r="B20" s="546" t="str">
        <f>Translations!$B$61</f>
        <v>Finally - to ensure that the contents of the verification opinion and associated annexes do not accidentally get altered after copying in to the Annual Emissions Report, it is recommended that these tabs are protected using the Excel Protect Sheet function on the Tools menu.</v>
      </c>
      <c r="C20" s="547"/>
    </row>
    <row r="21" spans="2:3" ht="38.25" customHeight="1" thickBot="1">
      <c r="B21" s="542" t="str">
        <f>Translations!$B$62</f>
        <v>If you use a password to protect the sheets, please use the SAME password for all opinion statements produced by the organisation.  Please also supply this password to the Competent Authority for the purposes of them uploading information into databases etc.</v>
      </c>
      <c r="C21" s="543"/>
    </row>
  </sheetData>
  <sheetProtection sheet="1" objects="1" scenarios="1" formatCells="0" formatColumns="0" formatRows="0"/>
  <mergeCells count="11">
    <mergeCell ref="B14:C14"/>
    <mergeCell ref="B21:C21"/>
    <mergeCell ref="B17:C17"/>
    <mergeCell ref="B20:C20"/>
    <mergeCell ref="A11:B11"/>
    <mergeCell ref="B2:C2"/>
    <mergeCell ref="B12:C12"/>
    <mergeCell ref="B13:C13"/>
    <mergeCell ref="B15:C15"/>
    <mergeCell ref="B18:C18"/>
    <mergeCell ref="B4:B5"/>
  </mergeCells>
  <hyperlinks>
    <hyperlink ref="B3" location="'Opinion Statement (inst)'!A1" display="Opinion Statement (inst) :"/>
    <hyperlink ref="B4" location="'Opinion Statement (Aviation)'!A1" display="Opinion Statement (aviation) :"/>
    <hyperlink ref="B7" location="'Annex 1 - Findings'!A1" display="Annex 1 : FINDINGS"/>
    <hyperlink ref="B8" location="'Annex 2 - basis of work'!A1" display="Annex 2 : BASIS OF WORK"/>
    <hyperlink ref="B9"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20"/>
  <sheetViews>
    <sheetView zoomScalePageLayoutView="0" workbookViewId="0" topLeftCell="A1">
      <selection activeCell="B105" sqref="B105"/>
    </sheetView>
  </sheetViews>
  <sheetFormatPr defaultColWidth="11.28125" defaultRowHeight="12.75"/>
  <cols>
    <col min="1" max="1" width="30.7109375" style="51" customWidth="1"/>
    <col min="2" max="2" width="63.7109375" style="52" customWidth="1"/>
    <col min="3" max="3" width="98.28125" style="131" customWidth="1"/>
    <col min="4" max="16384" width="11.28125" style="54" customWidth="1"/>
  </cols>
  <sheetData>
    <row r="1" ht="12.75">
      <c r="C1" s="111" t="str">
        <f>Translations!$B$63</f>
        <v>GUIDANCE FOR VERIFIERS</v>
      </c>
    </row>
    <row r="2" spans="1:3" ht="23.25" customHeight="1">
      <c r="A2" s="567" t="str">
        <f>Translations!$B$64</f>
        <v>Independent Reasonable Assurance Verification Report Opinion Statement - Emissions Trading System</v>
      </c>
      <c r="B2" s="567"/>
      <c r="C2" s="566"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ht="12.75">
      <c r="A3" s="568" t="str">
        <f>Translations!$B$66</f>
        <v>EU ETS Annual Reporting</v>
      </c>
      <c r="B3" s="568"/>
      <c r="C3" s="566"/>
    </row>
    <row r="4" spans="2:3" ht="13.5" thickBot="1">
      <c r="B4" s="110"/>
      <c r="C4" s="566"/>
    </row>
    <row r="5" spans="1:3" ht="15" customHeight="1" thickBot="1">
      <c r="A5" s="560" t="str">
        <f>Translations!$B$67</f>
        <v>OPERATOR DETAILS</v>
      </c>
      <c r="B5" s="561"/>
      <c r="C5" s="112"/>
    </row>
    <row r="6" spans="1:3" ht="12.75" customHeight="1">
      <c r="A6" s="59" t="str">
        <f>Translations!$B$68</f>
        <v>Name of Operator: </v>
      </c>
      <c r="B6" s="404"/>
      <c r="C6" s="102" t="str">
        <f>Translations!$B$69</f>
        <v>&lt;insert name of Operator&gt;</v>
      </c>
    </row>
    <row r="7" spans="1:3" ht="12.75">
      <c r="A7" s="60" t="str">
        <f>Translations!$B$70</f>
        <v>Name of Installation:</v>
      </c>
      <c r="B7" s="405"/>
      <c r="C7" s="112"/>
    </row>
    <row r="8" spans="1:3" ht="27" customHeight="1">
      <c r="A8" s="60" t="str">
        <f>Translations!$B$71</f>
        <v>Address of Installation:</v>
      </c>
      <c r="B8" s="406"/>
      <c r="C8" s="112"/>
    </row>
    <row r="9" spans="1:3" ht="12.75">
      <c r="A9" s="60" t="str">
        <f>Translations!$B$72</f>
        <v>Unique ID: </v>
      </c>
      <c r="B9" s="406"/>
      <c r="C9" s="112"/>
    </row>
    <row r="10" spans="1:3" ht="12.75">
      <c r="A10" s="60" t="str">
        <f>Translations!$B$73</f>
        <v>GHG Permit Number: </v>
      </c>
      <c r="B10" s="407"/>
      <c r="C10" s="112"/>
    </row>
    <row r="11" spans="1:3" s="65" customFormat="1" ht="44.25" customHeight="1">
      <c r="A11" s="60" t="str">
        <f>Translations!$B$74</f>
        <v>Date(s) of relevant approved MP and period of validity for each plan:</v>
      </c>
      <c r="B11" s="408"/>
      <c r="C11" s="102" t="str">
        <f>Translations!$B$391</f>
        <v>Please include all approved MP versions that are relevant for the reporting period, including the versions that have been approved just before the issuing of the verification report and are relevant for the reporting period.  </v>
      </c>
    </row>
    <row r="12" spans="1:3" s="65" customFormat="1" ht="24.75" customHeight="1">
      <c r="A12" s="60" t="str">
        <f>Translations!$B$75</f>
        <v>Approving Competent Authority:</v>
      </c>
      <c r="B12" s="406"/>
      <c r="C12" s="102" t="str">
        <f>Translations!$B$76</f>
        <v>Insert Competent Authority that is responsbile for approval of the monitoring plan and significant changes thereof</v>
      </c>
    </row>
    <row r="13" spans="1:3" ht="15" customHeight="1">
      <c r="A13" s="60" t="str">
        <f>Translations!$B$77</f>
        <v>Category:</v>
      </c>
      <c r="B13" s="406"/>
      <c r="C13" s="104"/>
    </row>
    <row r="14" spans="1:3" ht="25.5">
      <c r="A14" s="60" t="str">
        <f>Translations!$B$78</f>
        <v>Is the installation a 'low emitter'?</v>
      </c>
      <c r="B14" s="405"/>
      <c r="C14" s="124" t="str">
        <f>Translations!$B$79</f>
        <v>A low emitter is an installation that emits less than 25 ktons of CO2e per year.</v>
      </c>
    </row>
    <row r="15" spans="1:3" ht="13.5" thickBot="1">
      <c r="A15" s="114" t="str">
        <f>Translations!$B$80</f>
        <v>Annex 1 Activity:</v>
      </c>
      <c r="B15" s="409"/>
      <c r="C15" s="104"/>
    </row>
    <row r="16" spans="2:3" ht="9" customHeight="1" thickBot="1">
      <c r="B16" s="110"/>
      <c r="C16" s="104"/>
    </row>
    <row r="17" spans="1:3" ht="13.5" thickBot="1">
      <c r="A17" s="560" t="str">
        <f>Translations!$B$81</f>
        <v>EMISSIONS DETAILS</v>
      </c>
      <c r="B17" s="561"/>
      <c r="C17" s="104"/>
    </row>
    <row r="18" spans="1:3" ht="12.75">
      <c r="A18" s="59" t="str">
        <f>Translations!$B$82</f>
        <v>Reporting Year:</v>
      </c>
      <c r="B18" s="404"/>
      <c r="C18" s="104"/>
    </row>
    <row r="19" spans="1:3" ht="25.5">
      <c r="A19" s="60" t="str">
        <f>Translations!$B$83</f>
        <v>Reference document:</v>
      </c>
      <c r="B19" s="405"/>
      <c r="C19" s="102" t="str">
        <f>Translations!$B$84</f>
        <v>&lt;insert the name of the file containing the emissions report, including date and version number&gt; This should be the name of the electronic file which should contain a date and version number in the file naming convention</v>
      </c>
    </row>
    <row r="20" spans="1:3" ht="38.25">
      <c r="A20" s="60" t="str">
        <f>Translations!$B$85</f>
        <v>Date of Emissions Report:</v>
      </c>
      <c r="B20" s="410"/>
      <c r="C20"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1" spans="1:3" ht="12.75">
      <c r="A21" s="60" t="str">
        <f>Translations!$B$87</f>
        <v>Process Emissions in tCO2e:</v>
      </c>
      <c r="B21" s="411"/>
      <c r="C21" s="125" t="str">
        <f>Translations!$B$88</f>
        <v>&lt; insert figures only&gt;</v>
      </c>
    </row>
    <row r="22" spans="1:3" ht="12.75">
      <c r="A22" s="60" t="str">
        <f>Translations!$B$89</f>
        <v>Combustion Emissions in tCO2e:</v>
      </c>
      <c r="B22" s="411"/>
      <c r="C22" s="125" t="str">
        <f>Translations!$B$88</f>
        <v>&lt; insert figures only&gt;</v>
      </c>
    </row>
    <row r="23" spans="1:3" ht="12.75">
      <c r="A23" s="60" t="str">
        <f>Translations!$B$90</f>
        <v>Total Emissions in tCO2e:</v>
      </c>
      <c r="B23" s="245">
        <f>SUM(B21:B22)</f>
        <v>0</v>
      </c>
      <c r="C23" s="102" t="str">
        <f>Translations!$B$91</f>
        <v>&lt; this cell automatically adds up the two above as a cross check for the entry of disaggregated emissions</v>
      </c>
    </row>
    <row r="24" spans="1:3" ht="38.25">
      <c r="A24" s="60" t="str">
        <f>Translations!$B$92</f>
        <v>Combustion Source Streams:</v>
      </c>
      <c r="B24" s="412"/>
      <c r="C24" s="102" t="str">
        <f>Translations!$B$408</f>
        <v>Gas/Diesel/Coal/HFO/etc….. &lt;please state which fuel type(s) apply to the Operator&gt; &lt; Please note that this line requires entry of a list of FUEL types (e.g. refinery fuel gas, coal etc) ONLY.  It is not required to list all individual EMISSIONS sources</v>
      </c>
    </row>
    <row r="25" spans="1:3" ht="38.25">
      <c r="A25" s="60" t="str">
        <f>Translations!$B$94</f>
        <v>Process Source Streams:</v>
      </c>
      <c r="B25" s="412"/>
      <c r="C25" s="102" t="str">
        <f>Translations!$B$409</f>
        <v>&lt; please state which process source stream(s) apply to the installation&gt; Please note this line requires a high level comment on the process source of the emissions being reported (e.g. calcination of lime/ waste gas scrubbing/ etc).  No significant detail is required.</v>
      </c>
    </row>
    <row r="26" spans="1:3" ht="25.5">
      <c r="A26" s="60" t="str">
        <f>Translations!$B$96</f>
        <v>Methodology used:</v>
      </c>
      <c r="B26" s="405"/>
      <c r="C26" s="102" t="str">
        <f>Translations!$B$410</f>
        <v>&lt; please ensure full titles etc are provided.  If more than one methodology (such as calculation or a combination of methodologies are being used) please clearly define which source streams relate to each methodology.&gt;</v>
      </c>
    </row>
    <row r="27" spans="1:3" ht="25.5">
      <c r="A27" s="60" t="str">
        <f>Translations!$B$98</f>
        <v>Emissions factors used:</v>
      </c>
      <c r="B27" s="406"/>
      <c r="C27" s="102" t="str">
        <f>Translations!$B$411</f>
        <v>&lt; state what type of factor is being used for the different types of fuels/materials (e.g. defaults/ activity-specific etc)&gt;</v>
      </c>
    </row>
    <row r="28" spans="1:3" ht="39" thickBot="1">
      <c r="A28" s="114" t="str">
        <f>Translations!$B$100</f>
        <v>Changes to the Operator/ installation during the reporting year:</v>
      </c>
      <c r="B28" s="409"/>
      <c r="C28"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9" spans="2:3" ht="9" customHeight="1" thickBot="1">
      <c r="B29" s="110"/>
      <c r="C29" s="104"/>
    </row>
    <row r="30" spans="1:3" ht="13.5" thickBot="1">
      <c r="A30" s="569" t="str">
        <f>Translations!$B$102</f>
        <v>SITE VERIFICATION DETAILS</v>
      </c>
      <c r="B30" s="570"/>
      <c r="C30" s="104"/>
    </row>
    <row r="31" spans="1:3" ht="155.25" customHeight="1">
      <c r="A31" s="59" t="str">
        <f>Translations!$B$103</f>
        <v>Operator/ Installation visited during verification:</v>
      </c>
      <c r="B31" s="413"/>
      <c r="C31" s="102" t="str">
        <f>Translations!$B$412</f>
        <v>yes or no &lt; If the site visit was waived under Article 31 and 32, please provide brief details below under justification as to why not and specify which criteria in Article 32 was used to waive site visit. Please see section 3 of KGN II.5  provided by the Commission.&gt; 
&lt;If the site visit was carried out virtually because of force majeure under Article 34a,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v>
      </c>
    </row>
    <row r="32" spans="1:3" ht="24.75" customHeight="1">
      <c r="A32" s="60" t="str">
        <f>Translations!$B$105</f>
        <v>Date(s) of visit(s):</v>
      </c>
      <c r="B32" s="406"/>
      <c r="C32" s="124" t="str">
        <f>Translations!$B$413</f>
        <v>If yes &lt; insert date of visit&gt;. If a virtual site visit has been carried out according to Article 34a AVR please also insert date of virtual site visit. </v>
      </c>
    </row>
    <row r="33" spans="1:3" ht="12.75">
      <c r="A33" s="60" t="str">
        <f>Translations!$B$107</f>
        <v>Number of days on-site:</v>
      </c>
      <c r="B33" s="406"/>
      <c r="C33" s="102"/>
    </row>
    <row r="34" spans="1:3" ht="38.25">
      <c r="A34" s="60" t="str">
        <f>Translations!$B$414</f>
        <v>Name of  EU ETS (lead) auditor(s)/ technical experts undertaking site visit(s):</v>
      </c>
      <c r="B34" s="414"/>
      <c r="C34" s="102" t="str">
        <f>Translations!$B$109</f>
        <v>Insert the name of the EU ETS lead auditor, the EU ETS auditor and technical expert involved in site visits</v>
      </c>
    </row>
    <row r="35" spans="1:3" ht="38.25">
      <c r="A35" s="60" t="str">
        <f>Translations!$B$415</f>
        <v>AVR Article 31 and 32: Justification for not undertaking site visit </v>
      </c>
      <c r="B35" s="406"/>
      <c r="C35" s="102" t="str">
        <f>Translations!$B$416</f>
        <v>if no above, insert brief reasons why a site visit was not considered necessary</v>
      </c>
    </row>
    <row r="36" spans="1:3" ht="51">
      <c r="A36" s="60" t="str">
        <f>Translations!$B$417</f>
        <v>AVR Article 34a: Justification for conducting a virtual site visit </v>
      </c>
      <c r="B36" s="406"/>
      <c r="C36"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37" spans="1:3" ht="39" thickBot="1">
      <c r="A37" s="114" t="str">
        <f>Translations!$B$112</f>
        <v>Date of written approval from Competent Authority for waive of site visit:</v>
      </c>
      <c r="B37" s="415"/>
      <c r="C37" s="102" t="str">
        <f>Translations!$B$419</f>
        <v>If response above is no, the date of written Competent Authority approval for waiver of the site visit requirement is: &lt; insert date&gt;</v>
      </c>
    </row>
    <row r="38" spans="1:3" ht="9" customHeight="1" thickBot="1">
      <c r="A38" s="70"/>
      <c r="B38" s="116"/>
      <c r="C38" s="104"/>
    </row>
    <row r="39" spans="1:3" ht="26.25" thickBot="1">
      <c r="A39" s="560" t="str">
        <f>Translations!$B$420</f>
        <v>COMPLIANCE WITH EU ETS RULES FOR EU ETS tCO2 DECLARED ABOVE</v>
      </c>
      <c r="B39" s="561"/>
      <c r="C39" s="102" t="str">
        <f>Translations!$B$115</f>
        <v>&lt; Only brief answers are required here.  If more detail is needed  for a No response, add this to the relevant section of Annex 1 relating to findings on uncorrected non-compliances or non-conformities&gt;</v>
      </c>
    </row>
    <row r="40" spans="1:3" ht="30" customHeight="1">
      <c r="A40" s="564" t="str">
        <f>Translations!$B$116</f>
        <v>Monitoring Plan requirements met:</v>
      </c>
      <c r="B40" s="416"/>
      <c r="C40" s="104"/>
    </row>
    <row r="41" spans="1:3" ht="30" customHeight="1">
      <c r="A41" s="562"/>
      <c r="B41" s="406" t="str">
        <f>Translations!$B$117</f>
        <v>If no, because.......</v>
      </c>
      <c r="C41" s="102" t="str">
        <f>Translations!$B$118</f>
        <v>&lt; insert reasons why the rule is not complied with&gt;</v>
      </c>
    </row>
    <row r="42" spans="1:3" ht="30" customHeight="1">
      <c r="A42" s="562" t="str">
        <f>Translations!$B$119</f>
        <v>Permit conditions met:</v>
      </c>
      <c r="B42" s="414"/>
      <c r="C42" s="102"/>
    </row>
    <row r="43" spans="1:3" ht="30" customHeight="1">
      <c r="A43" s="562"/>
      <c r="B43" s="406" t="str">
        <f>Translations!$B$117</f>
        <v>If no, because.......</v>
      </c>
      <c r="C43" s="102" t="str">
        <f>Translations!$B$118</f>
        <v>&lt; insert reasons why the rule is not complied with&gt;</v>
      </c>
    </row>
    <row r="44" spans="1:3" ht="60" customHeight="1">
      <c r="A44" s="562" t="str">
        <f>Translations!$B$120</f>
        <v>EU Regulation on M&amp;R met:</v>
      </c>
      <c r="B44" s="414"/>
      <c r="C44" s="102" t="str">
        <f>Translations!$B$421</f>
        <v>&lt;Please also include confirmation of compliance with the rule that biofuels, bioliquids and biomass fuels used for combustion for which an emission factor of zero is claimed meets the  sustainability and/or the greenhouse gas emissions saving criteria laid down in paragraphs 2 to 7 and 10 of Article 29 of the RED DIrective. Please see MRR Guidance 3 on when sustainability and GHG savings criteria apply&gt;</v>
      </c>
    </row>
    <row r="45" spans="1:3" ht="30" customHeight="1">
      <c r="A45" s="562"/>
      <c r="B45" s="406" t="str">
        <f>Translations!$B$117</f>
        <v>If no, because.......</v>
      </c>
      <c r="C45" s="102" t="str">
        <f>Translations!$B$118</f>
        <v>&lt; insert reasons why the rule is not complied with&gt;</v>
      </c>
    </row>
    <row r="46" spans="1:3" ht="12.75">
      <c r="A46" s="574" t="str">
        <f>Translations!$B$422</f>
        <v>COMPLIANCE WITH EU REGULATION ON A&amp;V</v>
      </c>
      <c r="B46" s="575"/>
      <c r="C46" s="102"/>
    </row>
    <row r="47" spans="1:3" ht="25.5">
      <c r="A47" s="562" t="str">
        <f>Translations!$B$423</f>
        <v>Data verified in detail and back to source: 
(EU ETS AVR Article 14 &amp; Article 16(2)(g))</v>
      </c>
      <c r="B47" s="414"/>
      <c r="C47" s="102" t="str">
        <f>Translations!$B$124</f>
        <v>&lt; insert brief reasons why detailed data verification is not considered necessary and/or why data was not verified back to primary source data&gt;</v>
      </c>
    </row>
    <row r="48" spans="1:3" ht="30" customHeight="1">
      <c r="A48" s="565"/>
      <c r="B48" s="406" t="str">
        <f>Translations!$B$117</f>
        <v>If no, because.......</v>
      </c>
      <c r="C48" s="102"/>
    </row>
    <row r="49" spans="1:3" ht="30" customHeight="1">
      <c r="A49" s="565"/>
      <c r="B49" s="414" t="str">
        <f>Translations!$B$424</f>
        <v>If yes, was this part of site verification….</v>
      </c>
      <c r="C49" s="104"/>
    </row>
    <row r="50" spans="1:3" ht="30" customHeight="1">
      <c r="A50" s="565"/>
      <c r="B50" s="414"/>
      <c r="C50" s="104"/>
    </row>
    <row r="51" spans="1:3" ht="30" customHeight="1">
      <c r="A51" s="563" t="str">
        <f>Translations!$B$425</f>
        <v>Control activities are documented, implemented, maintained and effective to mitigate the inherent risks:
(EU ETS AVR Article 14(b))</v>
      </c>
      <c r="B51" s="414"/>
      <c r="C51" s="102"/>
    </row>
    <row r="52" spans="1:3" ht="44.25" customHeight="1">
      <c r="A52" s="564"/>
      <c r="B52" s="406" t="str">
        <f>Translations!$B$117</f>
        <v>If no, because.......</v>
      </c>
      <c r="C52" s="102" t="str">
        <f>Translations!$B$118</f>
        <v>&lt; insert reasons why the rule is not complied with&gt;</v>
      </c>
    </row>
    <row r="53" spans="1:3" ht="30" customHeight="1">
      <c r="A53" s="563" t="str">
        <f>Translations!$B$426</f>
        <v>Procedures listed in monitoring plan are documented, implemented, maintained and effective to mitigate the inherent risks and control risks:
(EU ETS AVR Article 14(c))</v>
      </c>
      <c r="B53" s="414"/>
      <c r="C53" s="102"/>
    </row>
    <row r="54" spans="1:3" ht="48" customHeight="1">
      <c r="A54" s="564"/>
      <c r="B54" s="406" t="str">
        <f>Translations!$B$117</f>
        <v>If no, because.......</v>
      </c>
      <c r="C54" s="102" t="str">
        <f>Translations!$B$118</f>
        <v>&lt; insert reasons why the rule is not complied with&gt;</v>
      </c>
    </row>
    <row r="55" spans="1:3" ht="30" customHeight="1">
      <c r="A55" s="563" t="str">
        <f>Translations!$B$427</f>
        <v>Data verification:
(EU ETS AVR Article 16)</v>
      </c>
      <c r="B55" s="414"/>
      <c r="C55" s="102" t="str">
        <f>Translations!$B$129</f>
        <v>&lt; data verification completed as required &gt;</v>
      </c>
    </row>
    <row r="56" spans="1:3" ht="30" customHeight="1">
      <c r="A56" s="564"/>
      <c r="B56" s="406" t="str">
        <f>Translations!$B$117</f>
        <v>If no, because.......</v>
      </c>
      <c r="C56" s="102" t="str">
        <f>Translations!$B$118</f>
        <v>&lt; insert reasons why the rule is not complied with&gt;</v>
      </c>
    </row>
    <row r="57" spans="1:3" ht="30" customHeight="1">
      <c r="A57" s="563" t="str">
        <f>Translations!$B$428</f>
        <v>Correct application of monitoring methodology:
(EU ETS AVR Article 17)</v>
      </c>
      <c r="B57" s="414"/>
      <c r="C57" s="102"/>
    </row>
    <row r="58" spans="1:3" ht="30" customHeight="1">
      <c r="A58" s="564"/>
      <c r="B58" s="406" t="str">
        <f>Translations!$B$117</f>
        <v>If no, because.......</v>
      </c>
      <c r="C58" s="102" t="str">
        <f>Translations!$B$118</f>
        <v>&lt; insert reasons why the rule is not complied with&gt;</v>
      </c>
    </row>
    <row r="59" spans="1:3" ht="30" customHeight="1">
      <c r="A59" s="563" t="str">
        <f>Translations!$B$429</f>
        <v>Verification of methods applied for missing data:
(EU ETS AVR Article 18)</v>
      </c>
      <c r="B59" s="414"/>
      <c r="C59" s="102"/>
    </row>
    <row r="60" spans="1:3" ht="39" customHeight="1">
      <c r="A60" s="564"/>
      <c r="B60" s="406" t="str">
        <f>Translations!$B$117</f>
        <v>If no, because.......</v>
      </c>
      <c r="C60" s="102" t="str">
        <f>Translations!$B$133</f>
        <v>&lt; insert reasons why emissions report is not complete and state whether an alternative methodology has been used to complete the data gap&gt;</v>
      </c>
    </row>
    <row r="61" spans="1:3" ht="30" customHeight="1">
      <c r="A61" s="563" t="str">
        <f>Translations!$B$430</f>
        <v>Uncertainty assessment:
(EU ETS AVR Article 19)</v>
      </c>
      <c r="B61" s="414"/>
      <c r="C61" s="102" t="str">
        <f>Translations!$B$135</f>
        <v>&lt; confirmation of valid uncertainty assessments &gt; </v>
      </c>
    </row>
    <row r="62" spans="1:3" ht="30" customHeight="1">
      <c r="A62" s="564"/>
      <c r="B62" s="406" t="str">
        <f>Translations!$B$117</f>
        <v>If no, because.......</v>
      </c>
      <c r="C62" s="102" t="str">
        <f>Translations!$B$118</f>
        <v>&lt; insert reasons why the rule is not complied with&gt;</v>
      </c>
    </row>
    <row r="63" spans="1:3" ht="30" customHeight="1">
      <c r="A63" s="562" t="str">
        <f>Translations!$B$136</f>
        <v>Competent Authority (Annex 2) guidance on M&amp;R met:</v>
      </c>
      <c r="B63" s="414"/>
      <c r="C63" s="102"/>
    </row>
    <row r="64" spans="1:3" ht="30" customHeight="1">
      <c r="A64" s="562"/>
      <c r="B64" s="406" t="str">
        <f>Translations!$B$117</f>
        <v>If no, because.......</v>
      </c>
      <c r="C64" s="102" t="str">
        <f>Translations!$B$118</f>
        <v>&lt; insert reasons why the rule is not complied with&gt;</v>
      </c>
    </row>
    <row r="65" spans="1:3" ht="30" customHeight="1">
      <c r="A65" s="60" t="str">
        <f>Translations!$B$137</f>
        <v>Previous year Non-Conformity(ies) corrected:</v>
      </c>
      <c r="B65" s="414"/>
      <c r="C65" s="102"/>
    </row>
    <row r="66" spans="1:3" s="65" customFormat="1" ht="51.75" thickBot="1">
      <c r="A66" s="114" t="str">
        <f>Translations!$B$138</f>
        <v>Changes etc. identified and not reported to the Competent Authority/included in updated MP:</v>
      </c>
      <c r="B66" s="415"/>
      <c r="C66" s="102" t="str">
        <f>Translations!$B$139</f>
        <v>&lt;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v>
      </c>
    </row>
    <row r="67" spans="2:3" ht="9" customHeight="1" thickBot="1">
      <c r="B67" s="110"/>
      <c r="C67" s="104"/>
    </row>
    <row r="68" spans="1:3" ht="13.5" thickBot="1">
      <c r="A68" s="572" t="str">
        <f>Translations!$B$140</f>
        <v>COMPLIANCE WITH THE MONITORING AND REPORTING PRINCIPLES</v>
      </c>
      <c r="B68" s="573"/>
      <c r="C68" s="104"/>
    </row>
    <row r="69" spans="1:3" ht="30" customHeight="1">
      <c r="A69" s="581" t="str">
        <f>Translations!$B$141</f>
        <v>Accuracy:</v>
      </c>
      <c r="B69" s="416"/>
      <c r="C69" s="576"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70" spans="1:3" ht="30" customHeight="1">
      <c r="A70" s="571"/>
      <c r="B70" s="406" t="str">
        <f>Translations!$B$117</f>
        <v>If no, because.......</v>
      </c>
      <c r="C70" s="576"/>
    </row>
    <row r="71" spans="1:3" ht="30" customHeight="1">
      <c r="A71" s="571" t="str">
        <f>Translations!$B$143</f>
        <v>Completeness:</v>
      </c>
      <c r="B71" s="414"/>
      <c r="C71" s="576"/>
    </row>
    <row r="72" spans="1:3" ht="30" customHeight="1">
      <c r="A72" s="571"/>
      <c r="B72" s="406" t="str">
        <f>Translations!$B$117</f>
        <v>If no, because.......</v>
      </c>
      <c r="C72" s="576"/>
    </row>
    <row r="73" spans="1:3" ht="30" customHeight="1">
      <c r="A73" s="571" t="str">
        <f>Translations!$B$144</f>
        <v>Consistency:</v>
      </c>
      <c r="B73" s="414"/>
      <c r="C73" s="576"/>
    </row>
    <row r="74" spans="1:3" ht="30" customHeight="1">
      <c r="A74" s="571"/>
      <c r="B74" s="406" t="str">
        <f>Translations!$B$117</f>
        <v>If no, because.......</v>
      </c>
      <c r="C74" s="102" t="str">
        <f>Translations!$B$145</f>
        <v>&lt; insert reasons why the principle is not complied with&gt;</v>
      </c>
    </row>
    <row r="75" spans="1:3" s="65" customFormat="1" ht="66.75" customHeight="1">
      <c r="A75" s="571" t="str">
        <f>Translations!$B$146</f>
        <v>Comparability over time:</v>
      </c>
      <c r="B75" s="414"/>
      <c r="C75"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76" spans="1:3" s="107" customFormat="1" ht="31.5" customHeight="1">
      <c r="A76" s="565"/>
      <c r="B76" s="406" t="str">
        <f>Translations!$B$117</f>
        <v>If no, because.......</v>
      </c>
      <c r="C76" s="102" t="str">
        <f>Translations!$B$145</f>
        <v>&lt; insert reasons why the principle is not complied with&gt;</v>
      </c>
    </row>
    <row r="77" spans="1:3" ht="30" customHeight="1">
      <c r="A77" s="571" t="str">
        <f>Translations!$B$148</f>
        <v>Transparency:</v>
      </c>
      <c r="B77" s="414"/>
      <c r="C77" s="104"/>
    </row>
    <row r="78" spans="1:3" ht="30" customHeight="1">
      <c r="A78" s="571"/>
      <c r="B78" s="406" t="str">
        <f>Translations!$B$117</f>
        <v>If no, because.......</v>
      </c>
      <c r="C78" s="102" t="str">
        <f>Translations!$B$145</f>
        <v>&lt; insert reasons why the principle is not complied with&gt;</v>
      </c>
    </row>
    <row r="79" spans="1:3" s="65" customFormat="1" ht="30" customHeight="1">
      <c r="A79" s="571" t="str">
        <f>Translations!$B$149</f>
        <v>Integrity of methodology:</v>
      </c>
      <c r="B79" s="414"/>
      <c r="C79" s="124"/>
    </row>
    <row r="80" spans="1:3" s="65" customFormat="1" ht="30" customHeight="1">
      <c r="A80" s="571"/>
      <c r="B80" s="406" t="str">
        <f>Translations!$B$117</f>
        <v>If no, because.......</v>
      </c>
      <c r="C80" s="102" t="str">
        <f>Translations!$B$145</f>
        <v>&lt; insert reasons why the principle is not complied with&gt;</v>
      </c>
    </row>
    <row r="81" spans="1:3" s="120" customFormat="1" ht="30" customHeight="1" thickBot="1">
      <c r="A81" s="119" t="str">
        <f>Translations!$B$150</f>
        <v>Continuous improvement:</v>
      </c>
      <c r="B81" s="415"/>
      <c r="C81" s="102" t="str">
        <f>Translations!$B$151</f>
        <v>&lt;please outline in Annex 1 any key points of performance improvement identified or state here why non-applicable&gt;</v>
      </c>
    </row>
    <row r="82" spans="1:3" ht="9" customHeight="1" thickBot="1">
      <c r="A82" s="121"/>
      <c r="B82" s="122"/>
      <c r="C82" s="102"/>
    </row>
    <row r="83" spans="1:3" ht="15.75" customHeight="1" thickBot="1">
      <c r="A83" s="577" t="str">
        <f>Translations!$B$152</f>
        <v>OPINION</v>
      </c>
      <c r="B83" s="578"/>
      <c r="C83" s="127" t="str">
        <f>Translations!$B$153</f>
        <v>Delete the Opinion Template text lines that are NOT applicable</v>
      </c>
    </row>
    <row r="84" spans="1:3" ht="78.75" customHeight="1">
      <c r="A84" s="582" t="str">
        <f>Translations!$B$154</f>
        <v>OPINION - verified as satisfactory: </v>
      </c>
      <c r="B84" s="584" t="str">
        <f>Translations!$B$155</f>
        <v>We have conducted a verification of the greenhouse gas data reported by the above Operator in its Annual Emissions Report as presented above.   On the basis of the verification work undertaken (see Annex 2) these data are fairly stated.</v>
      </c>
      <c r="C84" s="112" t="str">
        <f>Translations!$B$156</f>
        <v>&lt; Either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v>
      </c>
    </row>
    <row r="85" spans="1:3" ht="45" customHeight="1">
      <c r="A85" s="583"/>
      <c r="B85" s="585"/>
      <c r="C85" s="112" t="str">
        <f>Translations!$B$157</f>
        <v>NOTE - only a positive form of words is acceptable for a verified opinion - DO NOT CHANGE THE FORM OF WORDS IN THESE OPINION TEXTS - ADD DETAIL WHERE REQUESTED</v>
      </c>
    </row>
    <row r="86" spans="1:3" ht="50.25" customHeight="1">
      <c r="A86" s="591" t="str">
        <f>Translations!$B$158</f>
        <v>OPINION - verified with comments: </v>
      </c>
      <c r="B86" s="589" t="str">
        <f>Translations!$B$159</f>
        <v>We have conducted a verification of the greenhouse gas data reported by the above Operator in its Annual Emissions Report as presented above.   On the basis of the verification work undertaken (see Annex 2) these data are fairly stated, with the exception of: </v>
      </c>
      <c r="C86" s="112" t="str">
        <f>Translations!$B$160</f>
        <v>&lt; OR this opinion text if the opinion is qualified with comments for the user of the opinion . 
Please provide brief details of any exceptions that might affect the data and therefore qualify the opinion. 
</v>
      </c>
    </row>
    <row r="87" spans="1:3" ht="50.25" customHeight="1">
      <c r="A87" s="592"/>
      <c r="B87" s="590"/>
      <c r="C87" s="112" t="str">
        <f>Translations!$B$161</f>
        <v>‌NOTE - only a positive form of words is acceptable for a verified opinion - DO NOT CHANGE THE FORM OF WORDS IN THESE OPINION TEXTS - ADD DETAIL OR ADD COMMENTS WHERE REQUESTED</v>
      </c>
    </row>
    <row r="88" spans="1:3" ht="12.75" customHeight="1">
      <c r="A88" s="587" t="str">
        <f>Translations!$B$162</f>
        <v>Comments which qualify the opinion:</v>
      </c>
      <c r="B88" s="417" t="s">
        <v>422</v>
      </c>
      <c r="C88" s="580" t="str">
        <f>Translations!$B$163</f>
        <v>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v>
      </c>
    </row>
    <row r="89" spans="1:3" ht="12.75" customHeight="1">
      <c r="A89" s="587"/>
      <c r="B89" s="418" t="s">
        <v>423</v>
      </c>
      <c r="C89" s="580"/>
    </row>
    <row r="90" spans="1:3" ht="12.75" customHeight="1">
      <c r="A90" s="587"/>
      <c r="B90" s="418" t="s">
        <v>424</v>
      </c>
      <c r="C90" s="580"/>
    </row>
    <row r="91" spans="1:3" ht="12.75" customHeight="1">
      <c r="A91" s="587"/>
      <c r="B91" s="418"/>
      <c r="C91" s="580"/>
    </row>
    <row r="92" spans="1:3" ht="12.75" customHeight="1">
      <c r="A92" s="587"/>
      <c r="B92" s="418"/>
      <c r="C92" s="580"/>
    </row>
    <row r="93" spans="1:3" ht="12.75" customHeight="1">
      <c r="A93" s="587"/>
      <c r="B93" s="418"/>
      <c r="C93" s="580"/>
    </row>
    <row r="94" spans="1:3" ht="12.75" customHeight="1">
      <c r="A94" s="587"/>
      <c r="B94" s="418"/>
      <c r="C94" s="580"/>
    </row>
    <row r="95" spans="1:3" ht="12.75" customHeight="1">
      <c r="A95" s="587"/>
      <c r="B95" s="418"/>
      <c r="C95" s="580" t="str">
        <f>Translations!$B$164</f>
        <v>&lt;insert comments in relation to any exceptions that have been noted that might/ do affect the verification and therefore which caveat the opinion. Please number each comment separately&gt;</v>
      </c>
    </row>
    <row r="96" spans="1:3" ht="12.75" customHeight="1">
      <c r="A96" s="587"/>
      <c r="B96" s="418"/>
      <c r="C96" s="580"/>
    </row>
    <row r="97" spans="1:3" ht="12.75" customHeight="1">
      <c r="A97" s="588"/>
      <c r="B97" s="418"/>
      <c r="C97" s="580"/>
    </row>
    <row r="98" spans="1:3" ht="56.25" customHeight="1">
      <c r="A98" s="563" t="str">
        <f>Translations!$B$165</f>
        <v>OPINION - not verified: </v>
      </c>
      <c r="B98" s="419" t="str">
        <f>Translations!$B$166</f>
        <v>We have conducted a verification of the greenhouse gas data reported by the above Operator in its Annual Emissions Report as presented above.  On the basis of the work undertaken (see Annex 2) these data CANNOT be verified due to - &lt;delete as appropriate&gt;</v>
      </c>
      <c r="C98" s="580" t="str">
        <f>Translations!$B$431</f>
        <v>&lt; OR this opinion text if it is not possible to verify the data due to material misstatement(s), limitation of scope or non-conformities that, individually or combined with other non-conformities  that provide insufficient clarity and prevent the verifier from stating with reasonable assurance that the data are free from material misstatements. These issues should be specifically identified, as material items, in Annex 1, along with non-material concerns remaining at the point of final verification&gt;</v>
      </c>
    </row>
    <row r="99" spans="1:3" ht="12.75" customHeight="1">
      <c r="A99" s="586"/>
      <c r="B99" s="420" t="str">
        <f>Translations!$B$168</f>
        <v>- uncorrected material misstatement (individual or in aggregate)</v>
      </c>
      <c r="C99" s="580"/>
    </row>
    <row r="100" spans="1:3" ht="12.75" customHeight="1">
      <c r="A100" s="586"/>
      <c r="B100" s="420" t="str">
        <f>Translations!$B$169</f>
        <v>- uncorrected material non-conformity (individual or in aggregate)</v>
      </c>
      <c r="C100" s="580"/>
    </row>
    <row r="101" spans="1:3" ht="12.75" customHeight="1">
      <c r="A101" s="586"/>
      <c r="B101" s="420" t="str">
        <f>Translations!$B$170</f>
        <v>- limitations in the data or information made available for verification</v>
      </c>
      <c r="C101" s="580"/>
    </row>
    <row r="102" spans="1:3" ht="12.75" customHeight="1">
      <c r="A102" s="586"/>
      <c r="B102" s="420" t="str">
        <f>Translations!$B$171</f>
        <v>- limitations of scope due to lack of clarity &amp; or scope of the approved monitoring plan</v>
      </c>
      <c r="C102" s="579" t="str">
        <f>Translations!$B$172</f>
        <v>&lt;select the appropriate reasons from the list provided or add a reason if relevant&gt;</v>
      </c>
    </row>
    <row r="103" spans="1:3" ht="12.75" customHeight="1" thickBot="1">
      <c r="A103" s="586"/>
      <c r="B103" s="421" t="str">
        <f>Translations!$B$173</f>
        <v>- the monitoring plan is not approved by the competent authority</v>
      </c>
      <c r="C103" s="579"/>
    </row>
    <row r="104" spans="1:3" s="65" customFormat="1" ht="13.5" thickBot="1">
      <c r="A104" s="572" t="str">
        <f>Translations!$B$174</f>
        <v>VERIFICATION TEAM</v>
      </c>
      <c r="B104" s="573"/>
      <c r="C104" s="104"/>
    </row>
    <row r="105" spans="1:3" ht="12.75">
      <c r="A105" s="59" t="str">
        <f>Translations!$B$175</f>
        <v>Lead EU ETS Auditor:</v>
      </c>
      <c r="B105" s="422"/>
      <c r="C105" s="124" t="str">
        <f>Translations!$B$176</f>
        <v>&lt;insert name&gt;</v>
      </c>
    </row>
    <row r="106" spans="1:3" ht="12.75">
      <c r="A106" s="60" t="str">
        <f>Translations!$B$177</f>
        <v>EU ETS Auditor(s):</v>
      </c>
      <c r="B106" s="407"/>
      <c r="C106" s="124" t="str">
        <f>Translations!$B$176</f>
        <v>&lt;insert name&gt;</v>
      </c>
    </row>
    <row r="107" spans="1:3" ht="25.5">
      <c r="A107" s="60" t="str">
        <f>Translations!$B$178</f>
        <v>Technical Expert(s) (EU ETS Auditor):</v>
      </c>
      <c r="B107" s="407"/>
      <c r="C107" s="124" t="str">
        <f>Translations!$B$176</f>
        <v>&lt;insert name&gt;</v>
      </c>
    </row>
    <row r="108" spans="1:3" ht="12.75">
      <c r="A108" s="60" t="str">
        <f>Translations!$B$179</f>
        <v>Independent Reviewer:</v>
      </c>
      <c r="B108" s="407"/>
      <c r="C108" s="124" t="str">
        <f>Translations!$B$176</f>
        <v>&lt;insert name&gt;</v>
      </c>
    </row>
    <row r="109" spans="1:3" ht="26.25" thickBot="1">
      <c r="A109" s="114" t="str">
        <f>Translations!$B$180</f>
        <v>Technical Expert(s) (Independent Review):</v>
      </c>
      <c r="B109" s="423"/>
      <c r="C109" s="124" t="str">
        <f>Translations!$B$176</f>
        <v>&lt;insert name&gt;</v>
      </c>
    </row>
    <row r="110" spans="2:3" ht="7.5" customHeight="1" thickBot="1">
      <c r="B110" s="110"/>
      <c r="C110" s="104"/>
    </row>
    <row r="111" spans="1:3" ht="44.25" customHeight="1">
      <c r="A111" s="59" t="str">
        <f>CONCATENATE(Signed_on_behalf_of,$B$115,":")</f>
        <v>Signed on behalf of :</v>
      </c>
      <c r="B111" s="404"/>
      <c r="C111" s="102" t="str">
        <f>Translations!$B$182</f>
        <v>&lt;insert authorised signature here&gt;</v>
      </c>
    </row>
    <row r="112" spans="1:3" ht="81" customHeight="1">
      <c r="A112" s="60" t="str">
        <f>Translations!$B$183</f>
        <v>Name of authorised signatory:</v>
      </c>
      <c r="B112" s="405"/>
      <c r="C112" s="128"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13" spans="1:3" ht="26.25" customHeight="1" thickBot="1">
      <c r="A113" s="114" t="str">
        <f>Translations!$B$185</f>
        <v>Date of Opinion:</v>
      </c>
      <c r="B113" s="409"/>
      <c r="C113" s="102" t="str">
        <f>Translations!$B$186</f>
        <v>&lt;insert date of opinion&gt; - Note this date must change if the opinion is updated</v>
      </c>
    </row>
    <row r="114" spans="2:3" ht="7.5" customHeight="1" thickBot="1">
      <c r="B114" s="110"/>
      <c r="C114" s="104"/>
    </row>
    <row r="115" spans="1:3" ht="36" customHeight="1">
      <c r="A115" s="59" t="str">
        <f>Translations!$B$187</f>
        <v>Name of verifier:</v>
      </c>
      <c r="B115" s="404"/>
      <c r="C115" s="102" t="str">
        <f>Translations!$B$188</f>
        <v>&lt;insert formal name of the verifier&gt; </v>
      </c>
    </row>
    <row r="116" spans="1:3" ht="12.75">
      <c r="A116" s="60" t="str">
        <f>Translations!$B$189</f>
        <v>Contact Address:</v>
      </c>
      <c r="B116" s="405"/>
      <c r="C116" s="102" t="str">
        <f>Translations!$B$190</f>
        <v>&lt;insert formal contact address of the verifier, including email address&gt;</v>
      </c>
    </row>
    <row r="117" spans="1:3" ht="12.75">
      <c r="A117" s="60" t="str">
        <f>Translations!$B$191</f>
        <v>Date of verification contract:</v>
      </c>
      <c r="B117" s="424"/>
      <c r="C117" s="104"/>
    </row>
    <row r="118" spans="1:3" s="123" customFormat="1" ht="25.5">
      <c r="A118" s="60" t="str">
        <f>Translations!$B$192</f>
        <v>Is the verifier accredited or a certified natural person?</v>
      </c>
      <c r="B118" s="425"/>
      <c r="C118" s="129"/>
    </row>
    <row r="119" spans="1:3" s="130" customFormat="1" ht="25.5">
      <c r="A119" s="60" t="str">
        <f>Translations!$B$432</f>
        <v>Name of National AB or authority certifying the verifier:</v>
      </c>
      <c r="B119" s="405"/>
      <c r="C119" s="102" t="str">
        <f>Translations!$B$433</f>
        <v>&lt; insert the National Accreditation Body's name e.g. COFRAC if verifier is accredited; insert name of the Certifying National Authority if the verifier is certified under AVR Article 55(2).&gt;</v>
      </c>
    </row>
    <row r="120" spans="1:3" s="130" customFormat="1" ht="26.25" thickBot="1">
      <c r="A120" s="114" t="str">
        <f>Translations!$B$195</f>
        <v>Accreditation/ Certification number: </v>
      </c>
      <c r="B120" s="409"/>
      <c r="C120" s="102" t="str">
        <f>Translations!$B$196</f>
        <v>&lt; as issued by the above Accreditation Body/ Certifying National Authority&gt;</v>
      </c>
    </row>
  </sheetData>
  <sheetProtection sheet="1" objects="1" scenarios="1" formatCells="0" formatColumns="0" formatRows="0"/>
  <mergeCells count="39">
    <mergeCell ref="A88:A97"/>
    <mergeCell ref="B86:B87"/>
    <mergeCell ref="A86:A87"/>
    <mergeCell ref="C95:C97"/>
    <mergeCell ref="C88:C94"/>
    <mergeCell ref="A75:A76"/>
    <mergeCell ref="A77:A78"/>
    <mergeCell ref="C69:C73"/>
    <mergeCell ref="A83:B83"/>
    <mergeCell ref="C102:C103"/>
    <mergeCell ref="C98:C101"/>
    <mergeCell ref="A104:B104"/>
    <mergeCell ref="A69:A70"/>
    <mergeCell ref="A84:A85"/>
    <mergeCell ref="B84:B85"/>
    <mergeCell ref="A98:A103"/>
    <mergeCell ref="A79:A80"/>
    <mergeCell ref="A73:A74"/>
    <mergeCell ref="A71:A72"/>
    <mergeCell ref="A63:A64"/>
    <mergeCell ref="A68:B68"/>
    <mergeCell ref="A59:A60"/>
    <mergeCell ref="A46:B46"/>
    <mergeCell ref="A55:A56"/>
    <mergeCell ref="A61:A62"/>
    <mergeCell ref="C2:C4"/>
    <mergeCell ref="A2:B2"/>
    <mergeCell ref="A5:B5"/>
    <mergeCell ref="A17:B17"/>
    <mergeCell ref="A3:B3"/>
    <mergeCell ref="A30:B30"/>
    <mergeCell ref="A39:B39"/>
    <mergeCell ref="A44:A45"/>
    <mergeCell ref="A51:A52"/>
    <mergeCell ref="A53:A54"/>
    <mergeCell ref="A57:A58"/>
    <mergeCell ref="A47:A50"/>
    <mergeCell ref="A42:A43"/>
    <mergeCell ref="A40:A41"/>
  </mergeCells>
  <dataValidations count="14">
    <dataValidation allowBlank="1" showErrorMessage="1" prompt="Insert name" sqref="B105:B109"/>
    <dataValidation type="list" allowBlank="1" showErrorMessage="1" prompt="Please select" sqref="B118">
      <formula1>accreditedcertified</formula1>
    </dataValidation>
    <dataValidation type="list" allowBlank="1" showErrorMessage="1" prompt="Please select" sqref="B79 B69 B71 B73 B75 B77">
      <formula1>PrinciplesCompliance</formula1>
    </dataValidation>
    <dataValidation type="list" allowBlank="1" showErrorMessage="1" prompt="Please select" sqref="B81">
      <formula1>PrinciplesCompliance2</formula1>
    </dataValidation>
    <dataValidation type="list" allowBlank="1" showErrorMessage="1" prompt="Please select" sqref="B66">
      <formula1>Rulescompliance2</formula1>
    </dataValidation>
    <dataValidation type="list" allowBlank="1" showErrorMessage="1" prompt="Please select" sqref="B63 B40 B42 B44 B47 B50:B51 B53 B55 B57 B59 B61">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65">
      <formula1>rulescompliance3</formula1>
    </dataValidation>
  </dataValidations>
  <printOptions/>
  <pageMargins left="0.4330708661417323" right="0.31496062992125984" top="0.35433070866141736" bottom="0.7874015748031497" header="0.2362204724409449" footer="0.1968503937007874"/>
  <pageSetup fitToHeight="0" fitToWidth="1" horizontalDpi="600" verticalDpi="600" orientation="portrait" paperSize="9" r:id="rId1"/>
  <headerFooter alignWithMargins="0">
    <oddFooter>&amp;L&amp;9&amp;F/
&amp;A&amp;C&amp;9&amp;P/&amp;N&amp;R&amp;9Printed : &amp;D/&amp;T</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213"/>
  <sheetViews>
    <sheetView zoomScalePageLayoutView="0" workbookViewId="0" topLeftCell="A178">
      <selection activeCell="C108" sqref="C108"/>
    </sheetView>
  </sheetViews>
  <sheetFormatPr defaultColWidth="11.28125" defaultRowHeight="12.75" outlineLevelRow="1"/>
  <cols>
    <col min="1" max="1" width="30.7109375" style="51" customWidth="1"/>
    <col min="2" max="2" width="37.28125" style="52" customWidth="1"/>
    <col min="3" max="3" width="37.8515625" style="52" customWidth="1"/>
    <col min="4" max="4" width="107.7109375" style="213" customWidth="1"/>
    <col min="5" max="16384" width="11.28125" style="54" customWidth="1"/>
  </cols>
  <sheetData>
    <row r="1" spans="2:4" ht="12.75">
      <c r="B1" s="110"/>
      <c r="C1" s="110"/>
      <c r="D1" s="111" t="str">
        <f>Translations!$B$63</f>
        <v>GUIDANCE FOR VERIFIERS</v>
      </c>
    </row>
    <row r="2" spans="1:4" ht="22.5" customHeight="1" thickBot="1">
      <c r="A2" s="567" t="str">
        <f>Translations!$B$64</f>
        <v>Independent Reasonable Assurance Verification Report Opinion Statement - Emissions Trading System</v>
      </c>
      <c r="B2" s="567"/>
      <c r="C2" s="567"/>
      <c r="D2" s="593"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4" ht="12.75" customHeight="1" thickBot="1">
      <c r="A3" s="572" t="str">
        <f>IF(SUM(C27)&lt;=0,INDEX(ReportingScope,1),INDEX(ReportingScope,2))</f>
        <v>EU ETS Annual Reporting</v>
      </c>
      <c r="B3" s="602"/>
      <c r="C3" s="573"/>
      <c r="D3" s="593"/>
    </row>
    <row r="4" spans="2:4" ht="13.5" thickBot="1">
      <c r="B4" s="110"/>
      <c r="C4" s="110"/>
      <c r="D4" s="593"/>
    </row>
    <row r="5" spans="1:4" ht="14.25" customHeight="1" thickBot="1">
      <c r="A5" s="560" t="str">
        <f>Translations!$B$67</f>
        <v>OPERATOR DETAILS</v>
      </c>
      <c r="B5" s="664"/>
      <c r="C5" s="561"/>
      <c r="D5" s="112"/>
    </row>
    <row r="6" spans="1:4" ht="12.75" customHeight="1">
      <c r="A6" s="59" t="str">
        <f>Translations!$B$197</f>
        <v>Name of Aircraft Operator: </v>
      </c>
      <c r="B6" s="676"/>
      <c r="C6" s="595"/>
      <c r="D6" s="112" t="str">
        <f>Translations!$B$69</f>
        <v>&lt;insert name of Operator&gt;</v>
      </c>
    </row>
    <row r="7" spans="1:4" ht="12.75" customHeight="1">
      <c r="A7" s="60" t="str">
        <f>Translations!$B$198</f>
        <v>Address of Aircraft Operator:</v>
      </c>
      <c r="B7" s="677"/>
      <c r="C7" s="608"/>
      <c r="D7" s="112"/>
    </row>
    <row r="8" spans="1:4" ht="12.75" customHeight="1">
      <c r="A8" s="60" t="str">
        <f>Translations!$B$72</f>
        <v>Unique ID: </v>
      </c>
      <c r="B8" s="677"/>
      <c r="C8" s="608"/>
      <c r="D8" s="112"/>
    </row>
    <row r="9" spans="1:4" s="113" customFormat="1" ht="12.75" customHeight="1">
      <c r="A9" s="60" t="str">
        <f>Translations!$B$199</f>
        <v>CRCO Reference Number:</v>
      </c>
      <c r="B9" s="674"/>
      <c r="C9" s="675"/>
      <c r="D9" s="209"/>
    </row>
    <row r="10" spans="1:4" s="66" customFormat="1" ht="38.25">
      <c r="A10" s="60" t="str">
        <f>Translations!$B$74</f>
        <v>Date(s) of relevant approved MP and period of validity for each plan:</v>
      </c>
      <c r="B10" s="674"/>
      <c r="C10" s="675"/>
      <c r="D10" s="102" t="str">
        <f>Translations!$B$391</f>
        <v>Please include all approved MP versions that are relevant for the reporting period, including the versions that have been approved just before the issuing of the verification report and are relevant for the reporting period.  </v>
      </c>
    </row>
    <row r="11" spans="1:4" s="66" customFormat="1" ht="12.75">
      <c r="A11" s="60" t="str">
        <f>Translations!$B$75</f>
        <v>Approving Competent Authority:</v>
      </c>
      <c r="B11" s="674"/>
      <c r="C11" s="675"/>
      <c r="D11" s="102" t="str">
        <f>Translations!$B$76</f>
        <v>Insert Competent Authority that is responsbile for approval of the monitoring plan and significant changes thereof</v>
      </c>
    </row>
    <row r="12" spans="1:4" s="113" customFormat="1" ht="25.5">
      <c r="A12" s="60" t="str">
        <f>Translations!$B$200</f>
        <v>Approved Monitoring Plan Reference Number:</v>
      </c>
      <c r="B12" s="674"/>
      <c r="C12" s="675"/>
      <c r="D12" s="209"/>
    </row>
    <row r="13" spans="1:4" ht="25.5">
      <c r="A13" s="60" t="str">
        <f>Translations!$B$201</f>
        <v>Are 'Small Emitter' rules being applied:</v>
      </c>
      <c r="B13" s="678"/>
      <c r="C13" s="597"/>
      <c r="D13" s="104"/>
    </row>
    <row r="14" spans="1:4" ht="12.75" customHeight="1">
      <c r="A14" s="60" t="str">
        <f>Translations!$B$202</f>
        <v>Select what is being used:</v>
      </c>
      <c r="B14" s="678"/>
      <c r="C14" s="597"/>
      <c r="D14" s="104"/>
    </row>
    <row r="15" spans="1:4" ht="12.75" customHeight="1" thickBot="1">
      <c r="A15" s="114" t="str">
        <f>Translations!$B$80</f>
        <v>Annex 1 Activity:</v>
      </c>
      <c r="B15" s="679" t="str">
        <f>Translations!$B$203</f>
        <v>Aviation</v>
      </c>
      <c r="C15" s="680"/>
      <c r="D15" s="104"/>
    </row>
    <row r="16" spans="2:4" ht="9" customHeight="1" thickBot="1">
      <c r="B16" s="110"/>
      <c r="C16" s="110"/>
      <c r="D16" s="100"/>
    </row>
    <row r="17" spans="1:4" ht="14.25" customHeight="1" thickBot="1">
      <c r="A17" s="655" t="str">
        <f>Translations!$B$434</f>
        <v>SCHEME DETAILS</v>
      </c>
      <c r="B17" s="681"/>
      <c r="C17" s="656"/>
      <c r="D17" s="102" t="str">
        <f>Translations!$B$435</f>
        <v>&lt; select the schemes below that are covered by this verification report. Respond to both lines&gt;</v>
      </c>
    </row>
    <row r="18" spans="1:4" ht="12.75" customHeight="1" thickBot="1">
      <c r="A18" s="205" t="str">
        <f>Translations!$B$436</f>
        <v>EU ETS Aviation</v>
      </c>
      <c r="B18" s="682" t="s">
        <v>282</v>
      </c>
      <c r="C18" s="683"/>
      <c r="D18" s="100"/>
    </row>
    <row r="19" spans="1:4" ht="12.75" customHeight="1" thickBot="1">
      <c r="A19" s="206" t="str">
        <f>Translations!$B$437</f>
        <v>Swiss Aviation</v>
      </c>
      <c r="B19" s="682" t="s">
        <v>282</v>
      </c>
      <c r="C19" s="683"/>
      <c r="D19" s="100"/>
    </row>
    <row r="20" spans="2:4" ht="9" customHeight="1" thickBot="1">
      <c r="B20" s="110"/>
      <c r="C20" s="110"/>
      <c r="D20" s="100"/>
    </row>
    <row r="21" spans="1:4" ht="14.25" customHeight="1" thickBot="1">
      <c r="A21" s="560" t="str">
        <f>Translations!$B$81</f>
        <v>EMISSIONS DETAILS</v>
      </c>
      <c r="B21" s="664"/>
      <c r="C21" s="561"/>
      <c r="D21" s="100"/>
    </row>
    <row r="22" spans="1:4" ht="12.75">
      <c r="A22" s="193" t="str">
        <f>Translations!$B$82</f>
        <v>Reporting Year:</v>
      </c>
      <c r="B22" s="665"/>
      <c r="C22" s="666"/>
      <c r="D22" s="104"/>
    </row>
    <row r="23" spans="1:4" ht="38.25" customHeight="1">
      <c r="A23" s="188" t="str">
        <f>Translations!$B$83</f>
        <v>Reference document:</v>
      </c>
      <c r="B23" s="672"/>
      <c r="C23" s="673"/>
      <c r="D23" s="102" t="str">
        <f>Translations!$B$204</f>
        <v>&lt;insert the name of the file containing the emissions report, including date and version number&gt;This should be the name of the electronic file which should contain a date and version number in the file naming convention &gt;</v>
      </c>
    </row>
    <row r="24" spans="1:4" ht="12.75">
      <c r="A24" s="188" t="str">
        <f>Translations!$B$205</f>
        <v>Type of report:</v>
      </c>
      <c r="B24" s="672"/>
      <c r="C24" s="673"/>
      <c r="D24" s="102"/>
    </row>
    <row r="25" spans="1:4" ht="41.25" customHeight="1">
      <c r="A25" s="188" t="str">
        <f>Translations!$B$85</f>
        <v>Date of Emissions Report:</v>
      </c>
      <c r="B25" s="672"/>
      <c r="C25" s="673"/>
      <c r="D25"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6" spans="1:4" ht="41.25" customHeight="1">
      <c r="A26" s="650" t="str">
        <f>Translations!$B$438</f>
        <v>Emissions data:</v>
      </c>
      <c r="B26" s="207" t="str">
        <f>Translations!$B$439</f>
        <v>Total EU ETS Emissions tCO2e:</v>
      </c>
      <c r="C26" s="204" t="str">
        <f>Translations!$B$440</f>
        <v>Total Swiss ETS Emissions tCO2e:</v>
      </c>
      <c r="D26" s="102"/>
    </row>
    <row r="27" spans="1:4" ht="12.75" customHeight="1">
      <c r="A27" s="651"/>
      <c r="B27" s="426"/>
      <c r="C27" s="427"/>
      <c r="D27" s="210" t="str">
        <f>Translations!$B$88</f>
        <v>&lt; insert figures only&gt;</v>
      </c>
    </row>
    <row r="28" spans="1:4" ht="12.75" customHeight="1">
      <c r="A28" s="651"/>
      <c r="B28" s="653">
        <f>IF(AND(SUM($B$27)=0,SUM($C$27)=0),"",IF(SUM($C$27)=0,MaterialityEUETS,IF($B$27="",MaterialitySwiss,IF(SUM($C$27)&lt;1000,MaterialitySum,MaterialitySeparately))))</f>
      </c>
      <c r="C28" s="654"/>
      <c r="D28" s="211" t="str">
        <f>Translations!$B$441</f>
        <v>&lt; auto message based on values inserted at line 27 tells verifier how to apply materiality level &gt;</v>
      </c>
    </row>
    <row r="29" spans="1:4" ht="12.75" customHeight="1">
      <c r="A29" s="652"/>
      <c r="B29" s="653">
        <f>IF(AND(SUM($B$27)=0,SUM($C$27)=0),"",IF(SUM($C$27)=0,VOS_A,IF(SUM($B$27)=0,VOS_C,IF(SUM($C$27)&lt;1000,VOS_B,VOS_AandC))))</f>
      </c>
      <c r="C29" s="654"/>
      <c r="D29" s="211" t="str">
        <f>Translations!$B$442</f>
        <v>&lt; auto message based on values inserted at line 27 tells verifier which Verifier Opinion Statement (VOS) Option to apply &gt;</v>
      </c>
    </row>
    <row r="30" spans="1:4" ht="30.75" customHeight="1">
      <c r="A30" s="208" t="str">
        <f>Translations!$B$443</f>
        <v>Total combined emissions covered by ETS schemes tCO2e:</v>
      </c>
      <c r="B30" s="670">
        <f>IF(AND(SUM($B$27)=0,SUM($C$27)=0),"",IF(OR(SUM($B$27)=0,SUM($C$27)=0),"",IF(SUM($C$27)&gt;=1000,"",SUM($B$27:$C$27))))</f>
      </c>
      <c r="C30" s="671"/>
      <c r="D30" s="210"/>
    </row>
    <row r="31" spans="1:4" s="113" customFormat="1" ht="56.25" customHeight="1">
      <c r="A31" s="188" t="str">
        <f>Translations!$B$208</f>
        <v>Total Tonne/kilometres tCO2e:</v>
      </c>
      <c r="B31" s="428"/>
      <c r="C31" s="412"/>
      <c r="D31" s="227" t="str">
        <f>Translations!$B$444</f>
        <v>&lt; insert figures only&gt;  Due to Regulation  (EU) 2017/2392 for preparing for ICAO’s global market based measure, no further submissions of t km data are currently planned. However, a new amendment of the EU ETS Directive may require the submission of tonne km data in the future again. If submission of tonne km is required, separate verification opinion statements are needed. Use VOS option A and C in that case (if the aircraft operator is falling under EU ETS and Swiss ETS) </v>
      </c>
    </row>
    <row r="32" spans="1:4" ht="39" customHeight="1">
      <c r="A32" s="188" t="str">
        <f>Translations!$B$96</f>
        <v>Methodology used:</v>
      </c>
      <c r="B32" s="429"/>
      <c r="C32" s="405"/>
      <c r="D32" s="102" t="str">
        <f>Translations!$B$209</f>
        <v>&lt; please ensure full titling etc is provided&gt;.  If more than one methodology, please clearly define which source streams relate to each methodology. </v>
      </c>
    </row>
    <row r="33" spans="1:4" ht="32.25" customHeight="1">
      <c r="A33" s="188" t="str">
        <f>Translations!$B$98</f>
        <v>Emissions factors used:</v>
      </c>
      <c r="B33" s="429"/>
      <c r="C33" s="405"/>
      <c r="D33" s="102" t="str">
        <f>Translations!$B$210</f>
        <v>&lt; state what type of factor is being used for the different types of fuels/materials (e.g. defaults/ fuel specific etc) &gt;</v>
      </c>
    </row>
    <row r="34" spans="1:4" ht="43.5" customHeight="1" thickBot="1">
      <c r="A34" s="194" t="str">
        <f>Translations!$B$211</f>
        <v>Changes to the Aircraft Operator during the reporting year:</v>
      </c>
      <c r="B34" s="430"/>
      <c r="C34" s="409"/>
      <c r="D34"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35" spans="2:4" ht="9" customHeight="1" thickBot="1">
      <c r="B35" s="110"/>
      <c r="C35" s="110"/>
      <c r="D35" s="104"/>
    </row>
    <row r="36" spans="1:4" ht="14.25" customHeight="1" thickBot="1">
      <c r="A36" s="569" t="str">
        <f>Translations!$B$102</f>
        <v>SITE VERIFICATION DETAILS</v>
      </c>
      <c r="B36" s="667"/>
      <c r="C36" s="570"/>
      <c r="D36" s="100"/>
    </row>
    <row r="37" spans="1:4" ht="114.75" customHeight="1">
      <c r="A37" s="59" t="str">
        <f>Translations!$B$212</f>
        <v>Site visited during verification:</v>
      </c>
      <c r="B37" s="657"/>
      <c r="C37" s="658"/>
      <c r="D37" s="102" t="str">
        <f>Translations!$B$445</f>
        <v>Yes / No &lt; Noting the MRR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v>
      </c>
    </row>
    <row r="38" spans="1:4" ht="28.5" customHeight="1">
      <c r="A38" s="60" t="str">
        <f>Translations!$B$105</f>
        <v>Date(s) of visit(s):</v>
      </c>
      <c r="B38" s="659"/>
      <c r="C38" s="660"/>
      <c r="D38" s="102" t="str">
        <f>Translations!$B$446</f>
        <v>&lt;please fill in the box if the site is physically visited or if a virtual site visit has been carried out according to Article 34a AVR. Enter N/A if no  visit was carried out at all&gt;</v>
      </c>
    </row>
    <row r="39" spans="1:4" ht="27.75" customHeight="1">
      <c r="A39" s="60" t="str">
        <f>Translations!$B$215</f>
        <v>Number of days for site visit:</v>
      </c>
      <c r="B39" s="659"/>
      <c r="C39" s="660"/>
      <c r="D39" s="102" t="str">
        <f>Translations!$B$446</f>
        <v>&lt;please fill in the box if the site is physically visited or if a virtual site visit has been carried out according to Article 34a AVR. Enter N/A if no  visit was carried out at all&gt;</v>
      </c>
    </row>
    <row r="40" spans="1:4" ht="38.25">
      <c r="A40" s="60" t="str">
        <f>Translations!$B$216</f>
        <v>Name of EU ETS (lead) auditor(s) and technical experts undertaking site visit(s):</v>
      </c>
      <c r="B40" s="668"/>
      <c r="C40" s="669"/>
      <c r="D40" s="115" t="str">
        <f>Translations!$B$109</f>
        <v>Insert the name of the EU ETS lead auditor, the EU ETS auditor and technical expert involved in site visits</v>
      </c>
    </row>
    <row r="41" spans="1:4" ht="33.75" customHeight="1">
      <c r="A41" s="60" t="str">
        <f>Translations!$B$447</f>
        <v>Article 33: Justification for not undertaking site visit:</v>
      </c>
      <c r="B41" s="659"/>
      <c r="C41" s="660"/>
      <c r="D41" s="102" t="str">
        <f>Translations!$B$218</f>
        <v>if no, insert brief reasons why visit was not considered necessary</v>
      </c>
    </row>
    <row r="42" spans="1:4" ht="45.75" customHeight="1">
      <c r="A42" s="60" t="str">
        <f>Translations!$B$417</f>
        <v>AVR Article 34a: Justification for conducting a virtual site visit </v>
      </c>
      <c r="B42" s="659"/>
      <c r="C42" s="660"/>
      <c r="D42"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43" spans="1:4" ht="38.25">
      <c r="A43" s="60" t="str">
        <f>Translations!$B$448</f>
        <v>Date of written approval from Competent Authority for a virtual site visit:</v>
      </c>
      <c r="B43" s="659"/>
      <c r="C43" s="660"/>
      <c r="D43" s="102" t="str">
        <f>Translations!$B$449</f>
        <v>If response above is no, the date of written Competent Authority approval for virtual site visit requirement is: &lt; insert date&gt;</v>
      </c>
    </row>
    <row r="44" spans="1:4" ht="9" customHeight="1" thickBot="1">
      <c r="A44" s="70"/>
      <c r="B44" s="116"/>
      <c r="C44" s="116"/>
      <c r="D44" s="100"/>
    </row>
    <row r="45" spans="1:4" ht="14.25" customHeight="1" thickBot="1">
      <c r="A45" s="655" t="str">
        <f>Translations!$B$420</f>
        <v>COMPLIANCE WITH EU ETS RULES FOR EU ETS tCO2 DECLARED ABOVE</v>
      </c>
      <c r="B45" s="656"/>
      <c r="C45" s="189"/>
      <c r="D45" s="688" t="str">
        <f>Translations!$B$219</f>
        <v>Only brief answers are required here.  If more detail is needed  for a No response, add this to the relevant section of Annex 1 relating to findings on uncorrected non-compliances or non-conformities</v>
      </c>
    </row>
    <row r="46" spans="1:4" ht="24.75" customHeight="1">
      <c r="A46" s="639" t="str">
        <f>Translations!$B$116</f>
        <v>Monitoring Plan requirements met:</v>
      </c>
      <c r="B46" s="431"/>
      <c r="C46" s="189"/>
      <c r="D46" s="576"/>
    </row>
    <row r="47" spans="1:4" ht="15" customHeight="1">
      <c r="A47" s="562"/>
      <c r="B47" s="472" t="str">
        <f>Translations!$B$117</f>
        <v>If no, because.......</v>
      </c>
      <c r="C47" s="190"/>
      <c r="D47" s="184"/>
    </row>
    <row r="48" spans="1:4" ht="30" customHeight="1">
      <c r="A48" s="562"/>
      <c r="B48" s="406"/>
      <c r="C48" s="190"/>
      <c r="D48" s="102" t="str">
        <f>Translations!$B$118</f>
        <v>&lt; insert reasons why the rule is not complied with&gt;</v>
      </c>
    </row>
    <row r="49" spans="1:4" ht="15.75" customHeight="1">
      <c r="A49" s="562" t="str">
        <f>Translations!$B$120</f>
        <v>EU Regulation on M&amp;R met:</v>
      </c>
      <c r="B49" s="414"/>
      <c r="C49" s="189"/>
      <c r="D49" s="102"/>
    </row>
    <row r="50" spans="1:4" ht="14.25" customHeight="1">
      <c r="A50" s="562"/>
      <c r="B50" s="472" t="str">
        <f>Translations!$B$117</f>
        <v>If no, because.......</v>
      </c>
      <c r="C50" s="190"/>
      <c r="D50" s="102"/>
    </row>
    <row r="51" spans="1:4" ht="30" customHeight="1">
      <c r="A51" s="562"/>
      <c r="B51" s="406"/>
      <c r="C51" s="190"/>
      <c r="D51" s="102" t="str">
        <f>Translations!$B$118</f>
        <v>&lt; insert reasons why the rule is not complied with&gt;</v>
      </c>
    </row>
    <row r="52" spans="1:4" ht="15.75" customHeight="1">
      <c r="A52" s="571" t="str">
        <f>Translations!$B$450</f>
        <v>Flight exemption criteria met:</v>
      </c>
      <c r="B52" s="414"/>
      <c r="C52" s="189"/>
      <c r="D52" s="102"/>
    </row>
    <row r="53" spans="1:4" ht="15" customHeight="1">
      <c r="A53" s="571"/>
      <c r="B53" s="472" t="str">
        <f>Translations!$B$117</f>
        <v>If no, because.......</v>
      </c>
      <c r="C53" s="190"/>
      <c r="D53" s="102"/>
    </row>
    <row r="54" spans="1:4" ht="30" customHeight="1">
      <c r="A54" s="571"/>
      <c r="B54" s="414"/>
      <c r="C54" s="190"/>
      <c r="D54" s="102" t="str">
        <f>Translations!$B$118</f>
        <v>&lt; insert reasons why the rule is not complied with&gt;</v>
      </c>
    </row>
    <row r="55" spans="1:4" ht="34.5" customHeight="1">
      <c r="A55" s="562" t="str">
        <f>Translations!$B$451</f>
        <v>Use of biofuels has been assessed in accordance with Article 29 of Directive 2018/2001/EC:</v>
      </c>
      <c r="B55" s="414"/>
      <c r="C55" s="189"/>
      <c r="D55" s="102" t="str">
        <f>Translations!$B$452</f>
        <v>&lt;please confirm that biofuels for aviation for which an emission factor of zero is claimed, meets the EU sustainability and GHG savings criteria. If zero rating is not claimed or if this concerns verification of tonne-kilometre data, enter N/A&gt;</v>
      </c>
    </row>
    <row r="56" spans="1:4" ht="14.25" customHeight="1">
      <c r="A56" s="562"/>
      <c r="B56" s="472" t="str">
        <f>Translations!$B$117</f>
        <v>If no, because.......</v>
      </c>
      <c r="C56" s="190"/>
      <c r="D56" s="115"/>
    </row>
    <row r="57" spans="1:4" ht="30" customHeight="1" thickBot="1">
      <c r="A57" s="563"/>
      <c r="B57" s="419"/>
      <c r="C57" s="190"/>
      <c r="D57" s="102" t="str">
        <f>Translations!$B$222</f>
        <v>&lt; insert reasons why biofuel use has not been assessed&gt;</v>
      </c>
    </row>
    <row r="58" spans="1:4" ht="14.25" customHeight="1">
      <c r="A58" s="195"/>
      <c r="B58" s="661" t="str">
        <f>Translations!$B$453</f>
        <v>COMPLIANCE WITH SWISS ETS RULES FOR SWISS ETS tCO2 DECLARED ABOVE</v>
      </c>
      <c r="C58" s="662"/>
      <c r="D58" s="576" t="str">
        <f>Translations!$B$219</f>
        <v>Only brief answers are required here.  If more detail is needed  for a No response, add this to the relevant section of Annex 1 relating to findings on uncorrected non-compliances or non-conformities</v>
      </c>
    </row>
    <row r="59" spans="1:4" ht="26.25" customHeight="1" thickBot="1">
      <c r="A59" s="663" t="str">
        <f>Translations!$B$116</f>
        <v>Monitoring Plan requirements met:</v>
      </c>
      <c r="B59" s="189"/>
      <c r="C59" s="409"/>
      <c r="D59" s="576"/>
    </row>
    <row r="60" spans="1:4" ht="15.75" customHeight="1" thickBot="1">
      <c r="A60" s="646"/>
      <c r="B60" s="189"/>
      <c r="C60" s="473" t="str">
        <f>Translations!$B$117</f>
        <v>If no, because.......</v>
      </c>
      <c r="D60" s="184"/>
    </row>
    <row r="61" spans="1:4" ht="15.75" customHeight="1" thickBot="1">
      <c r="A61" s="647"/>
      <c r="B61" s="189"/>
      <c r="C61" s="409"/>
      <c r="D61" s="102" t="str">
        <f>Translations!$B$118</f>
        <v>&lt; insert reasons why the rule is not complied with&gt;</v>
      </c>
    </row>
    <row r="62" spans="1:4" ht="17.25" customHeight="1" thickBot="1">
      <c r="A62" s="645" t="str">
        <f>Translations!$B$454</f>
        <v>Ordinance on reduction of CO2 emissions: Chapter IV, section 3 met:</v>
      </c>
      <c r="B62" s="189"/>
      <c r="C62" s="409"/>
      <c r="D62" s="102"/>
    </row>
    <row r="63" spans="1:4" ht="17.25" customHeight="1" thickBot="1">
      <c r="A63" s="646"/>
      <c r="B63" s="189"/>
      <c r="C63" s="473" t="str">
        <f>Translations!$B$117</f>
        <v>If no, because.......</v>
      </c>
      <c r="D63" s="184"/>
    </row>
    <row r="64" spans="1:4" ht="15.75" customHeight="1" thickBot="1">
      <c r="A64" s="647"/>
      <c r="B64" s="189"/>
      <c r="C64" s="409"/>
      <c r="D64" s="102" t="str">
        <f>Translations!$B$118</f>
        <v>&lt; insert reasons why the rule is not complied with&gt;</v>
      </c>
    </row>
    <row r="65" spans="1:4" ht="16.5" customHeight="1" thickBot="1">
      <c r="A65" s="645" t="str">
        <f>Translations!$B$450</f>
        <v>Flight exemption criteria met:</v>
      </c>
      <c r="B65" s="189"/>
      <c r="C65" s="409"/>
      <c r="D65" s="102"/>
    </row>
    <row r="66" spans="1:4" ht="15" customHeight="1" thickBot="1">
      <c r="A66" s="646"/>
      <c r="B66" s="189"/>
      <c r="C66" s="473" t="str">
        <f>Translations!$B$117</f>
        <v>If no, because.......</v>
      </c>
      <c r="D66" s="102"/>
    </row>
    <row r="67" spans="1:4" ht="15.75" customHeight="1" thickBot="1">
      <c r="A67" s="647"/>
      <c r="B67" s="189"/>
      <c r="C67" s="409"/>
      <c r="D67" s="212" t="str">
        <f>Translations!$B$455</f>
        <v>&lt; insert reasons why the rule is not complied with - Note Swiss exemption rules are slightly different to the EU rules&gt;</v>
      </c>
    </row>
    <row r="68" spans="1:4" ht="39.75" customHeight="1" thickBot="1">
      <c r="A68" s="645" t="str">
        <f>Translations!$B$451</f>
        <v>Use of biofuels has been assessed in accordance with Article 29 of Directive 2018/2001/EC:</v>
      </c>
      <c r="B68" s="189"/>
      <c r="C68" s="409"/>
      <c r="D68" s="102" t="str">
        <f>Translations!$B$452</f>
        <v>&lt;please confirm that biofuels for aviation for which an emission factor of zero is claimed, meets the EU sustainability and GHG savings criteria. If zero rating is not claimed or if this concerns verification of tonne-kilometre data, enter N/A&gt;</v>
      </c>
    </row>
    <row r="69" spans="1:4" ht="14.25" customHeight="1" thickBot="1">
      <c r="A69" s="646"/>
      <c r="B69" s="189"/>
      <c r="C69" s="473" t="str">
        <f>Translations!$B$117</f>
        <v>If no, because.......</v>
      </c>
      <c r="D69" s="184"/>
    </row>
    <row r="70" spans="1:4" ht="15.75" customHeight="1" thickBot="1">
      <c r="A70" s="647"/>
      <c r="B70" s="196"/>
      <c r="C70" s="409"/>
      <c r="D70" s="115" t="str">
        <f>Translations!$B$222</f>
        <v>&lt; insert reasons why biofuel use has not been assessed&gt;</v>
      </c>
    </row>
    <row r="71" spans="1:4" ht="15" customHeight="1" thickBot="1">
      <c r="A71" s="643" t="str">
        <f>Translations!$B$422</f>
        <v>COMPLIANCE WITH EU REGULATION ON A&amp;V</v>
      </c>
      <c r="B71" s="644"/>
      <c r="C71" s="644"/>
      <c r="D71" s="102"/>
    </row>
    <row r="72" spans="1:3" ht="17.25" customHeight="1">
      <c r="A72" s="639" t="str">
        <f>Translations!$B$423</f>
        <v>Data verified in detail and back to source: 
(EU ETS AVR Article 14 &amp; Article 16(2)(g))</v>
      </c>
      <c r="B72" s="432"/>
      <c r="C72" s="431"/>
    </row>
    <row r="73" spans="1:4" ht="15" customHeight="1">
      <c r="A73" s="565"/>
      <c r="B73" s="474" t="str">
        <f>Translations!$B$117</f>
        <v>If no, because.......</v>
      </c>
      <c r="C73" s="475" t="str">
        <f>Translations!$B$117</f>
        <v>If no, because.......</v>
      </c>
      <c r="D73" s="102"/>
    </row>
    <row r="74" spans="1:4" ht="30" customHeight="1">
      <c r="A74" s="565"/>
      <c r="B74" s="433"/>
      <c r="C74" s="434"/>
      <c r="D74" s="115" t="str">
        <f>Translations!$B$124</f>
        <v>&lt; insert brief reasons why detailed data verification is not considered necessary and/or why data was not verified back to primary source data&gt;</v>
      </c>
    </row>
    <row r="75" spans="1:4" ht="14.25" customHeight="1">
      <c r="A75" s="565"/>
      <c r="B75" s="474" t="str">
        <f>Translations!$B$424</f>
        <v>If yes, was this part of site verification….</v>
      </c>
      <c r="C75" s="475" t="str">
        <f>Translations!$B$424</f>
        <v>If yes, was this part of site verification….</v>
      </c>
      <c r="D75" s="102"/>
    </row>
    <row r="76" spans="1:4" ht="13.5" customHeight="1">
      <c r="A76" s="565"/>
      <c r="B76" s="433"/>
      <c r="C76" s="434"/>
      <c r="D76" s="100"/>
    </row>
    <row r="77" spans="1:4" ht="17.25" customHeight="1">
      <c r="A77" s="562" t="str">
        <f>Translations!$B$425</f>
        <v>Control activities are documented, implemented, maintained and effective to mitigate the inherent risks:
(EU ETS AVR Article 14(b))</v>
      </c>
      <c r="B77" s="435"/>
      <c r="C77" s="414"/>
      <c r="D77" s="102"/>
    </row>
    <row r="78" spans="1:4" ht="15.75" customHeight="1">
      <c r="A78" s="562"/>
      <c r="B78" s="474" t="str">
        <f>Translations!$B$117</f>
        <v>If no, because.......</v>
      </c>
      <c r="C78" s="475" t="str">
        <f>Translations!$B$117</f>
        <v>If no, because.......</v>
      </c>
      <c r="D78" s="102"/>
    </row>
    <row r="79" spans="1:4" ht="30" customHeight="1">
      <c r="A79" s="562"/>
      <c r="B79" s="433"/>
      <c r="C79" s="434"/>
      <c r="D79" s="102" t="str">
        <f>Translations!$B$118</f>
        <v>&lt; insert reasons why the rule is not complied with&gt;</v>
      </c>
    </row>
    <row r="80" spans="1:4" ht="17.25" customHeight="1">
      <c r="A80" s="562" t="str">
        <f>Translations!$B$426</f>
        <v>Procedures listed in monitoring plan are documented, implemented, maintained and effective to mitigate the inherent risks and control risks:
(EU ETS AVR Article 14(c))</v>
      </c>
      <c r="B80" s="435"/>
      <c r="C80" s="414"/>
      <c r="D80" s="102"/>
    </row>
    <row r="81" spans="1:4" ht="19.5" customHeight="1">
      <c r="A81" s="562"/>
      <c r="B81" s="474" t="str">
        <f>Translations!$B$117</f>
        <v>If no, because.......</v>
      </c>
      <c r="C81" s="475" t="str">
        <f>Translations!$B$117</f>
        <v>If no, because.......</v>
      </c>
      <c r="D81" s="102"/>
    </row>
    <row r="82" spans="1:4" ht="47.25" customHeight="1">
      <c r="A82" s="562"/>
      <c r="B82" s="433"/>
      <c r="C82" s="434"/>
      <c r="D82" s="102" t="str">
        <f>Translations!$B$118</f>
        <v>&lt; insert reasons why the rule is not complied with&gt;</v>
      </c>
    </row>
    <row r="83" spans="1:4" ht="15.75" customHeight="1">
      <c r="A83" s="562" t="str">
        <f>Translations!$B$456</f>
        <v>Data verification:
(EU ETS AVR Article 16 (1),(2g),(2i))</v>
      </c>
      <c r="B83" s="435"/>
      <c r="C83" s="414"/>
      <c r="D83" s="102" t="str">
        <f>Translations!$B$224</f>
        <v>&lt;data verification completed as required &gt;</v>
      </c>
    </row>
    <row r="84" spans="1:4" ht="17.25" customHeight="1">
      <c r="A84" s="562"/>
      <c r="B84" s="474" t="str">
        <f>Translations!$B$117</f>
        <v>If no, because.......</v>
      </c>
      <c r="C84" s="475" t="str">
        <f>Translations!$B$117</f>
        <v>If no, because.......</v>
      </c>
      <c r="D84" s="102"/>
    </row>
    <row r="85" spans="1:4" ht="30" customHeight="1">
      <c r="A85" s="562"/>
      <c r="B85" s="433"/>
      <c r="C85" s="434"/>
      <c r="D85" s="102" t="str">
        <f>Translations!$B$118</f>
        <v>&lt; insert reasons why the rule is not complied with&gt;</v>
      </c>
    </row>
    <row r="86" spans="1:4" s="117" customFormat="1" ht="16.5" customHeight="1">
      <c r="A86" s="562" t="str">
        <f>Translations!$B$457</f>
        <v>Completeness of flights/data when compared to air traffic data e.g. Eurocontrol:
(EU ETS AVR Article 16(2)(d))</v>
      </c>
      <c r="B86" s="436"/>
      <c r="C86" s="425"/>
      <c r="D86" s="102"/>
    </row>
    <row r="87" spans="1:4" s="117" customFormat="1" ht="20.25" customHeight="1">
      <c r="A87" s="562"/>
      <c r="B87" s="474" t="str">
        <f>Translations!$B$117</f>
        <v>If no, because.......</v>
      </c>
      <c r="C87" s="475" t="str">
        <f>Translations!$B$117</f>
        <v>If no, because.......</v>
      </c>
      <c r="D87" s="214"/>
    </row>
    <row r="88" spans="1:4" ht="30" customHeight="1">
      <c r="A88" s="562"/>
      <c r="B88" s="433"/>
      <c r="C88" s="434"/>
      <c r="D88" s="102" t="str">
        <f>Translations!$B$226</f>
        <v>&lt; insert reasons why data is not complete or comparable&gt;</v>
      </c>
    </row>
    <row r="89" spans="1:4" s="117" customFormat="1" ht="18" customHeight="1">
      <c r="A89" s="562" t="str">
        <f>Translations!$B$458</f>
        <v>Consistency between reported data and 'mass &amp; balance' documentation:
(EU ETS AVR Article 16(2)(e))</v>
      </c>
      <c r="B89" s="436"/>
      <c r="C89" s="425"/>
      <c r="D89" s="102"/>
    </row>
    <row r="90" spans="1:4" s="117" customFormat="1" ht="17.25" customHeight="1">
      <c r="A90" s="562"/>
      <c r="B90" s="474" t="str">
        <f>Translations!$B$117</f>
        <v>If no, because.......</v>
      </c>
      <c r="C90" s="475" t="str">
        <f>Translations!$B$117</f>
        <v>If no, because.......</v>
      </c>
      <c r="D90" s="214"/>
    </row>
    <row r="91" spans="1:4" ht="30" customHeight="1">
      <c r="A91" s="562"/>
      <c r="B91" s="433"/>
      <c r="C91" s="434"/>
      <c r="D91" s="102" t="str">
        <f>Translations!$B$228</f>
        <v>&lt; insert reasons why data is not consistent&gt;</v>
      </c>
    </row>
    <row r="92" spans="1:4" s="117" customFormat="1" ht="18" customHeight="1">
      <c r="A92" s="562" t="str">
        <f>Translations!$B$459</f>
        <v>Consistency between aggregate fuel consumption and fuel purchase/supply data:
(EU ETS AVR Article 16(2)(f))</v>
      </c>
      <c r="B92" s="436"/>
      <c r="C92" s="425"/>
      <c r="D92" s="102"/>
    </row>
    <row r="93" spans="1:4" s="117" customFormat="1" ht="16.5" customHeight="1">
      <c r="A93" s="562"/>
      <c r="B93" s="474" t="str">
        <f>Translations!$B$117</f>
        <v>If no, because.......</v>
      </c>
      <c r="C93" s="475" t="str">
        <f>Translations!$B$117</f>
        <v>If no, because.......</v>
      </c>
      <c r="D93" s="102"/>
    </row>
    <row r="94" spans="1:4" ht="30" customHeight="1">
      <c r="A94" s="562"/>
      <c r="B94" s="433"/>
      <c r="C94" s="434"/>
      <c r="D94" s="102" t="str">
        <f>Translations!$B$228</f>
        <v>&lt; insert reasons why data is not consistent&gt;</v>
      </c>
    </row>
    <row r="95" spans="1:4" ht="17.25" customHeight="1">
      <c r="A95" s="562" t="str">
        <f>Translations!$B$428</f>
        <v>Correct application of monitoring methodology:
(EU ETS AVR Article 17)</v>
      </c>
      <c r="B95" s="435"/>
      <c r="C95" s="414"/>
      <c r="D95" s="102"/>
    </row>
    <row r="96" spans="1:4" ht="15.75" customHeight="1">
      <c r="A96" s="562"/>
      <c r="B96" s="474" t="str">
        <f>Translations!$B$117</f>
        <v>If no, because.......</v>
      </c>
      <c r="C96" s="475" t="str">
        <f>Translations!$B$117</f>
        <v>If no, because.......</v>
      </c>
      <c r="D96" s="184"/>
    </row>
    <row r="97" spans="1:4" ht="30" customHeight="1">
      <c r="A97" s="562"/>
      <c r="B97" s="433"/>
      <c r="C97" s="434"/>
      <c r="D97" s="102" t="str">
        <f>Translations!$B$118</f>
        <v>&lt; insert reasons why the rule is not complied with&gt;</v>
      </c>
    </row>
    <row r="98" spans="1:4" ht="17.25" customHeight="1">
      <c r="A98" s="642" t="str">
        <f>Translations!$B$429</f>
        <v>Verification of methods applied for missing data:
(EU ETS AVR Article 18)</v>
      </c>
      <c r="B98" s="436"/>
      <c r="C98" s="425"/>
      <c r="D98" s="215"/>
    </row>
    <row r="99" spans="1:4" ht="16.5" customHeight="1">
      <c r="A99" s="642"/>
      <c r="B99" s="474" t="str">
        <f>Translations!$B$117</f>
        <v>If no, because.......</v>
      </c>
      <c r="C99" s="475" t="str">
        <f>Translations!$B$117</f>
        <v>If no, because.......</v>
      </c>
      <c r="D99" s="184"/>
    </row>
    <row r="100" spans="1:4" ht="30" customHeight="1">
      <c r="A100" s="642"/>
      <c r="B100" s="433"/>
      <c r="C100" s="434"/>
      <c r="D100" s="102" t="str">
        <f>Translations!$B$230</f>
        <v>&lt; insert reasons why the emissions report is not complete and state whether there are data gaps that have used an alternate methodology or simplified approach&gt;</v>
      </c>
    </row>
    <row r="101" spans="1:4" ht="17.25" customHeight="1">
      <c r="A101" s="562" t="str">
        <f>Translations!$B$430</f>
        <v>Uncertainty assessment:
(EU ETS AVR Article 19)</v>
      </c>
      <c r="B101" s="436"/>
      <c r="C101" s="425"/>
      <c r="D101" s="216" t="str">
        <f>Translations!$B$231</f>
        <v> &lt; confirmation of valid uncertainty assessments&gt; &lt;for tonne-kilometre data, enter N/A&gt;</v>
      </c>
    </row>
    <row r="102" spans="1:4" ht="15.75" customHeight="1">
      <c r="A102" s="562"/>
      <c r="B102" s="474" t="str">
        <f>Translations!$B$117</f>
        <v>If no, because.......</v>
      </c>
      <c r="C102" s="475" t="str">
        <f>Translations!$B$117</f>
        <v>If no, because.......</v>
      </c>
      <c r="D102" s="184"/>
    </row>
    <row r="103" spans="1:4" ht="30" customHeight="1">
      <c r="A103" s="562"/>
      <c r="B103" s="433"/>
      <c r="C103" s="434"/>
      <c r="D103" s="102" t="str">
        <f>Translations!$B$118</f>
        <v>&lt; insert reasons why the rule is not complied with&gt;</v>
      </c>
    </row>
    <row r="104" spans="1:4" ht="17.25" customHeight="1">
      <c r="A104" s="562" t="str">
        <f>Translations!$B$136</f>
        <v>Competent Authority (Annex 2) guidance on M&amp;R met:</v>
      </c>
      <c r="B104" s="435"/>
      <c r="C104" s="414"/>
      <c r="D104" s="102"/>
    </row>
    <row r="105" spans="1:4" ht="16.5" customHeight="1">
      <c r="A105" s="562"/>
      <c r="B105" s="474" t="str">
        <f>Translations!$B$117</f>
        <v>If no, because.......</v>
      </c>
      <c r="C105" s="475" t="str">
        <f>Translations!$B$117</f>
        <v>If no, because.......</v>
      </c>
      <c r="D105" s="184"/>
    </row>
    <row r="106" spans="1:4" ht="30" customHeight="1">
      <c r="A106" s="562"/>
      <c r="B106" s="433"/>
      <c r="C106" s="434"/>
      <c r="D106" s="102" t="str">
        <f>Translations!$B$118</f>
        <v>&lt; insert reasons why the rule is not complied with&gt;</v>
      </c>
    </row>
    <row r="107" spans="1:4" ht="30" customHeight="1">
      <c r="A107" s="60" t="str">
        <f>Translations!$B$137</f>
        <v>Previous year Non-Conformity(ies) corrected:</v>
      </c>
      <c r="B107" s="435"/>
      <c r="C107" s="414"/>
      <c r="D107" s="217" t="str">
        <f>Translations!$B$232</f>
        <v>&lt;select N/A for tonne-kilometre data because this is a one-off and not annual reporting&gt;</v>
      </c>
    </row>
    <row r="108" spans="1:4" s="66" customFormat="1" ht="51.75" thickBot="1">
      <c r="A108" s="118" t="str">
        <f>Translations!$B$233</f>
        <v>Changes etc identified and not reported to the Competent Authority/included in updated MP:</v>
      </c>
      <c r="B108" s="437"/>
      <c r="C108" s="415"/>
      <c r="D108" s="102" t="str">
        <f>Translations!$B$460</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v>
      </c>
    </row>
    <row r="109" spans="2:4" ht="9" customHeight="1" thickBot="1">
      <c r="B109" s="110"/>
      <c r="C109" s="110"/>
      <c r="D109" s="100"/>
    </row>
    <row r="110" spans="1:4" ht="15" customHeight="1" thickBot="1">
      <c r="A110" s="572" t="str">
        <f>Translations!$B$140</f>
        <v>COMPLIANCE WITH THE MONITORING AND REPORTING PRINCIPLES</v>
      </c>
      <c r="B110" s="602"/>
      <c r="C110" s="573"/>
      <c r="D110" s="100"/>
    </row>
    <row r="111" spans="1:4" ht="15" customHeight="1">
      <c r="A111" s="632" t="str">
        <f>Translations!$B$141</f>
        <v>Accuracy:</v>
      </c>
      <c r="B111" s="648"/>
      <c r="C111" s="649"/>
      <c r="D111" s="102"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112" spans="1:4" ht="14.25" customHeight="1">
      <c r="A112" s="632"/>
      <c r="B112" s="640" t="str">
        <f>Translations!$B$117</f>
        <v>If no, because.......</v>
      </c>
      <c r="C112" s="641"/>
      <c r="D112" s="184"/>
    </row>
    <row r="113" spans="1:4" ht="14.25" customHeight="1">
      <c r="A113" s="581"/>
      <c r="B113" s="438"/>
      <c r="C113" s="439"/>
      <c r="D113" s="102" t="str">
        <f>Translations!$B$145</f>
        <v>&lt; insert reasons why the principle is not complied with&gt;</v>
      </c>
    </row>
    <row r="114" spans="1:4" ht="14.25" customHeight="1">
      <c r="A114" s="631" t="str">
        <f>Translations!$B$143</f>
        <v>Completeness:</v>
      </c>
      <c r="B114" s="635"/>
      <c r="C114" s="636"/>
      <c r="D114" s="102"/>
    </row>
    <row r="115" spans="1:4" ht="15" customHeight="1">
      <c r="A115" s="632"/>
      <c r="B115" s="640" t="str">
        <f>Translations!$B$117</f>
        <v>If no, because.......</v>
      </c>
      <c r="C115" s="641"/>
      <c r="D115" s="184"/>
    </row>
    <row r="116" spans="1:4" ht="14.25" customHeight="1">
      <c r="A116" s="581"/>
      <c r="B116" s="438"/>
      <c r="C116" s="439"/>
      <c r="D116" s="102" t="str">
        <f>Translations!$B$145</f>
        <v>&lt; insert reasons why the principle is not complied with&gt;</v>
      </c>
    </row>
    <row r="117" spans="1:4" ht="13.5" customHeight="1">
      <c r="A117" s="631" t="str">
        <f>Translations!$B$144</f>
        <v>Consistency:</v>
      </c>
      <c r="B117" s="635"/>
      <c r="C117" s="636"/>
      <c r="D117" s="102"/>
    </row>
    <row r="118" spans="1:4" ht="15.75" customHeight="1">
      <c r="A118" s="632"/>
      <c r="B118" s="640" t="str">
        <f>Translations!$B$117</f>
        <v>If no, because.......</v>
      </c>
      <c r="C118" s="641"/>
      <c r="D118" s="102"/>
    </row>
    <row r="119" spans="1:4" ht="14.25" customHeight="1">
      <c r="A119" s="581"/>
      <c r="B119" s="438"/>
      <c r="C119" s="439"/>
      <c r="D119" s="102" t="str">
        <f>Translations!$B$145</f>
        <v>&lt; insert reasons why the principle is not complied with&gt;</v>
      </c>
    </row>
    <row r="120" spans="1:4" s="66" customFormat="1" ht="12.75">
      <c r="A120" s="631" t="str">
        <f>Translations!$B$146</f>
        <v>Comparability over time:</v>
      </c>
      <c r="B120" s="637"/>
      <c r="C120" s="638"/>
      <c r="D120" s="185"/>
    </row>
    <row r="121" spans="1:4" ht="54.75" customHeight="1">
      <c r="A121" s="632"/>
      <c r="B121" s="684"/>
      <c r="C121" s="685"/>
      <c r="D121"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122" spans="1:4" s="107" customFormat="1" ht="19.5" customHeight="1">
      <c r="A122" s="632"/>
      <c r="B122" s="640" t="str">
        <f>Translations!$B$117</f>
        <v>If no, because.......</v>
      </c>
      <c r="C122" s="641"/>
      <c r="D122" s="102"/>
    </row>
    <row r="123" spans="1:4" ht="14.25" customHeight="1">
      <c r="A123" s="581"/>
      <c r="B123" s="438"/>
      <c r="C123" s="439"/>
      <c r="D123" s="102" t="str">
        <f>Translations!$B$145</f>
        <v>&lt; insert reasons why the principle is not complied with&gt;</v>
      </c>
    </row>
    <row r="124" spans="1:3" ht="14.25" customHeight="1">
      <c r="A124" s="631" t="str">
        <f>Translations!$B$148</f>
        <v>Transparency:</v>
      </c>
      <c r="B124" s="635"/>
      <c r="C124" s="636"/>
    </row>
    <row r="125" spans="1:4" ht="16.5" customHeight="1">
      <c r="A125" s="632"/>
      <c r="B125" s="633" t="str">
        <f>Translations!$B$117</f>
        <v>If no, because.......</v>
      </c>
      <c r="C125" s="634"/>
      <c r="D125" s="102"/>
    </row>
    <row r="126" spans="1:4" ht="14.25" customHeight="1">
      <c r="A126" s="581"/>
      <c r="B126" s="438"/>
      <c r="C126" s="439"/>
      <c r="D126" s="102" t="str">
        <f>Translations!$B$145</f>
        <v>&lt; insert reasons why the principle is not complied with&gt;</v>
      </c>
    </row>
    <row r="127" spans="1:4" s="66" customFormat="1" ht="16.5" customHeight="1">
      <c r="A127" s="571" t="str">
        <f>Translations!$B$149</f>
        <v>Integrity of methodology:</v>
      </c>
      <c r="B127" s="635"/>
      <c r="C127" s="636"/>
      <c r="D127" s="124"/>
    </row>
    <row r="128" spans="1:4" s="66" customFormat="1" ht="30" customHeight="1">
      <c r="A128" s="571"/>
      <c r="B128" s="689" t="str">
        <f>Translations!$B$117</f>
        <v>If no, because.......</v>
      </c>
      <c r="C128" s="690"/>
      <c r="D128" s="102" t="str">
        <f>Translations!$B$145</f>
        <v>&lt; insert reasons why the principle is not complied with&gt;</v>
      </c>
    </row>
    <row r="129" spans="1:4" s="120" customFormat="1" ht="30" customHeight="1" thickBot="1">
      <c r="A129" s="119" t="str">
        <f>Translations!$B$150</f>
        <v>Continuous improvement:</v>
      </c>
      <c r="B129" s="686"/>
      <c r="C129" s="687"/>
      <c r="D129" s="102" t="str">
        <f>Translations!$B$151</f>
        <v>&lt;please outline in Annex 1 any key points of performance improvement identified or state here why non-applicable&gt;</v>
      </c>
    </row>
    <row r="130" spans="1:4" ht="9" customHeight="1">
      <c r="A130" s="121"/>
      <c r="B130" s="122"/>
      <c r="C130" s="122"/>
      <c r="D130" s="102"/>
    </row>
    <row r="131" spans="1:4" ht="26.25" customHeight="1" outlineLevel="1" thickBot="1">
      <c r="A131" s="191" t="str">
        <f>Translations!$B$461</f>
        <v>Option A:</v>
      </c>
      <c r="B131" s="630" t="str">
        <f>Translations!$B$462</f>
        <v>Complete this Opinion section if the report is for a report that only covers EU ETS aviation emissions; OR The data for EU Aviation and Swiss Aviation are verified as separate sets of data</v>
      </c>
      <c r="C131" s="630"/>
      <c r="D131" s="218" t="str">
        <f>Translations!$B$463</f>
        <v>Use the + symbol (or click the square) in the left margin to hide this Option if it is not applicable</v>
      </c>
    </row>
    <row r="132" spans="1:4" ht="15" customHeight="1" outlineLevel="1" thickBot="1">
      <c r="A132" s="625" t="str">
        <f>Translations!$B$152</f>
        <v>OPINION</v>
      </c>
      <c r="B132" s="626"/>
      <c r="C132" s="627"/>
      <c r="D132" s="197" t="str">
        <f>Translations!$B$464</f>
        <v>Delete the Opinion Template text lines in this OPTION that are NOT applicable - THE OPINION TEXT SELECTED APPLIES WHERE ONLY EU ETS ARE REPORTED</v>
      </c>
    </row>
    <row r="133" spans="1:4" ht="81" customHeight="1" outlineLevel="1">
      <c r="A133" s="59" t="str">
        <f>Translations!$B$154</f>
        <v>OPINION - verified as satisfactory: </v>
      </c>
      <c r="B133" s="619" t="str">
        <f>Translations!$B$465</f>
        <v>We have conducted a verification of the greenhouse gas data reported by the above Aircraft Operator in its Annual Emissions Report [or Tonne-kilometre report] as presented above for the EU ETS. On the basis of the verification work undertaken (see Annex 2) these data are fairly stated.</v>
      </c>
      <c r="C133" s="620"/>
      <c r="D133" s="102" t="str">
        <f>Translations!$B$466</f>
        <v>&lt; Either this opinion text if there is no problem and there are no specific comments to be made in relation to things that might affect data quality or the interpretation of the opinion by a user for the EU ETS.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34" spans="1:4" ht="55.5" customHeight="1" outlineLevel="1">
      <c r="A134" s="591" t="str">
        <f>Translations!$B$158</f>
        <v>OPINION - verified with comments: </v>
      </c>
      <c r="B134" s="615" t="str">
        <f>Translations!$B$467</f>
        <v>We have conducted a verification of the greenhouse gas data [or Tonne-kilometre data] reported by the above Aircraft Operator in its Annual Emissions Report [or Tonne-km report] as presented above for the EU ETS.   On the basis of the verification work undertaken (see Annex 2) these data are fairly stated, with the exception of: </v>
      </c>
      <c r="C134" s="616"/>
      <c r="D134" s="102" t="str">
        <f>Translations!$B$468</f>
        <v>&lt; OR this opinion text if the opinion is qualified with comments for the user of the opinion in relation to EU ETS reporting. 
Please provide brief details of any exceptions that might affect the data and therefore qualify the opinion.</v>
      </c>
    </row>
    <row r="135" spans="1:4" ht="46.5" customHeight="1" outlineLevel="1">
      <c r="A135" s="592"/>
      <c r="B135" s="617"/>
      <c r="C135" s="618"/>
      <c r="D135" s="102" t="str">
        <f>Translations!$B$469</f>
        <v>‌NOTE - only a positive form of words is acceptable for a verified opinion - DO NOT CHANGE THE FORM OF WORDS IN THESE OPINION TEXTS - AMEND THE REPORT TYPE AND ADD DETAIL OR ADD COMMENTS WHERE REQUESTED</v>
      </c>
    </row>
    <row r="136" spans="1:4" ht="12.75" customHeight="1" outlineLevel="1">
      <c r="A136" s="621" t="str">
        <f>Translations!$B$162</f>
        <v>Comments which qualify the opinion:</v>
      </c>
      <c r="B136" s="623" t="str">
        <f>Translations!$B$436</f>
        <v>EU ETS Aviation</v>
      </c>
      <c r="C136" s="624"/>
      <c r="D136" s="580"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37" spans="1:4" ht="12.75" customHeight="1" outlineLevel="1">
      <c r="A137" s="621"/>
      <c r="B137" s="600" t="s">
        <v>422</v>
      </c>
      <c r="C137" s="601"/>
      <c r="D137" s="580"/>
    </row>
    <row r="138" spans="1:4" ht="12.75" customHeight="1" outlineLevel="1">
      <c r="A138" s="621"/>
      <c r="B138" s="600" t="s">
        <v>423</v>
      </c>
      <c r="C138" s="601" t="s">
        <v>423</v>
      </c>
      <c r="D138" s="580"/>
    </row>
    <row r="139" spans="1:4" ht="12.75" customHeight="1" outlineLevel="1">
      <c r="A139" s="621"/>
      <c r="B139" s="600" t="s">
        <v>424</v>
      </c>
      <c r="C139" s="601" t="s">
        <v>424</v>
      </c>
      <c r="D139" s="580"/>
    </row>
    <row r="140" spans="1:4" ht="12.75" customHeight="1" outlineLevel="1">
      <c r="A140" s="621"/>
      <c r="B140" s="600"/>
      <c r="C140" s="601"/>
      <c r="D140" s="580"/>
    </row>
    <row r="141" spans="1:4" ht="12.75" customHeight="1" outlineLevel="1">
      <c r="A141" s="621"/>
      <c r="B141" s="600"/>
      <c r="C141" s="601"/>
      <c r="D141" s="580"/>
    </row>
    <row r="142" spans="1:4" ht="12.75" customHeight="1" outlineLevel="1">
      <c r="A142" s="621"/>
      <c r="B142" s="600"/>
      <c r="C142" s="601"/>
      <c r="D142" s="580" t="str">
        <f>Translations!$B$164</f>
        <v>&lt;insert comments in relation to any exceptions that have been noted that might/ do affect the verification and therefore which caveat the opinion. Please number each comment separately&gt;</v>
      </c>
    </row>
    <row r="143" spans="1:4" ht="12.75" customHeight="1" outlineLevel="1">
      <c r="A143" s="621"/>
      <c r="B143" s="600"/>
      <c r="C143" s="601"/>
      <c r="D143" s="580"/>
    </row>
    <row r="144" spans="1:4" ht="12.75" customHeight="1" outlineLevel="1">
      <c r="A144" s="622"/>
      <c r="B144" s="600"/>
      <c r="C144" s="601"/>
      <c r="D144" s="142"/>
    </row>
    <row r="145" spans="1:4" ht="69.75" customHeight="1" outlineLevel="1">
      <c r="A145" s="563" t="str">
        <f>Translations!$B$165</f>
        <v>OPINION - not verified: </v>
      </c>
      <c r="B145" s="611" t="str">
        <f>Translations!$B$471</f>
        <v>We have conducted a verification of the greenhouse gas data [or Tonne-kilometre data] reported by the above Aircraft Operator in its Annual Emissions Report [or Tonne-km report] as presented above for the EU ETS.  On the basis of the work undertaken (see Annex 2) these data CANNOT be verified due to - &lt;select/delete as appropriate&gt;</v>
      </c>
      <c r="C145" s="612"/>
      <c r="D145"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46" spans="1:4" ht="12.75" customHeight="1" outlineLevel="1">
      <c r="A146" s="586"/>
      <c r="B146" s="628" t="str">
        <f>Translations!$B$244</f>
        <v>- uncorrected material mis-statement (individual or in aggregate)</v>
      </c>
      <c r="C146" s="629"/>
      <c r="D146" s="142" t="str">
        <f>Translations!$B$172</f>
        <v>&lt;select the appropriate reasons from the list provided or add a reason if relevant&gt;</v>
      </c>
    </row>
    <row r="147" spans="1:4" ht="12.75" customHeight="1" outlineLevel="1">
      <c r="A147" s="586"/>
      <c r="B147" s="613" t="str">
        <f>Translations!$B$169</f>
        <v>- uncorrected material non-conformity (individual or in aggregate)</v>
      </c>
      <c r="C147" s="614"/>
      <c r="D147" s="142"/>
    </row>
    <row r="148" spans="1:4" ht="12.75" customHeight="1" outlineLevel="1">
      <c r="A148" s="586"/>
      <c r="B148" s="613" t="str">
        <f>Translations!$B$170</f>
        <v>- limitations in the data or information made available for verification</v>
      </c>
      <c r="C148" s="614"/>
      <c r="D148" s="142"/>
    </row>
    <row r="149" spans="1:4" ht="12.75" customHeight="1" outlineLevel="1">
      <c r="A149" s="586"/>
      <c r="B149" s="613" t="str">
        <f>Translations!$B$171</f>
        <v>- limitations of scope due to lack of clarity &amp; or scope of the approved monitoring plan</v>
      </c>
      <c r="C149" s="614"/>
      <c r="D149" s="184"/>
    </row>
    <row r="150" spans="1:4" ht="12.75" customHeight="1" outlineLevel="1">
      <c r="A150" s="586"/>
      <c r="B150" s="613" t="str">
        <f>Translations!$B$173</f>
        <v>- the monitoring plan is not approved by the competent authority</v>
      </c>
      <c r="C150" s="614"/>
      <c r="D150" s="184"/>
    </row>
    <row r="151" spans="1:4" ht="12.75" customHeight="1" outlineLevel="1" thickBot="1">
      <c r="A151" s="85"/>
      <c r="B151" s="476"/>
      <c r="C151" s="477"/>
      <c r="D151" s="184"/>
    </row>
    <row r="152" spans="1:4" ht="10.5" customHeight="1">
      <c r="A152" s="70"/>
      <c r="B152" s="122"/>
      <c r="C152" s="122"/>
      <c r="D152" s="100"/>
    </row>
    <row r="153" spans="1:4" ht="26.25" customHeight="1" outlineLevel="1" thickBot="1">
      <c r="A153" s="191" t="str">
        <f>Translations!$B$473</f>
        <v>Option B:</v>
      </c>
      <c r="B153" s="630" t="str">
        <f>Translations!$B$474</f>
        <v>Complete this Opinion section if the report is for the combined total for both EU ETS AND Swiss aviation emissions, and the Swiss emissions are &lt;1000t</v>
      </c>
      <c r="C153" s="630"/>
      <c r="D153" s="218" t="str">
        <f>Translations!$B$463</f>
        <v>Use the + symbol (or click the square) in the left margin to hide this Option if it is not applicable</v>
      </c>
    </row>
    <row r="154" spans="1:4" ht="14.25" customHeight="1" outlineLevel="1" thickBot="1">
      <c r="A154" s="625" t="str">
        <f>Translations!$B$152</f>
        <v>OPINION</v>
      </c>
      <c r="B154" s="626"/>
      <c r="C154" s="627"/>
      <c r="D154" s="197" t="str">
        <f>Translations!$B$475</f>
        <v>Delete the Opinion Template text lines that are NOT applicable - THE OPINION TEXT SELECTED APPLIES WHERE COMBINED EU ETS &amp; SWISS ETS DATA ARE REPORTED</v>
      </c>
    </row>
    <row r="155" spans="1:4" ht="97.5" customHeight="1" outlineLevel="1">
      <c r="A155" s="59" t="str">
        <f>Translations!$B$154</f>
        <v>OPINION - verified as satisfactory: </v>
      </c>
      <c r="B155" s="619" t="str">
        <f>Translations!$B$476</f>
        <v>We have conducted a verification of the greenhouse gas data reported by the above Aircraft Operator in its Annual Emissions Report containing the combined data as presented above for the EU ETS and Swiss ETS. On the basis of the verification work undertaken (see Annex 2) these data are fairly stated.</v>
      </c>
      <c r="C155" s="620"/>
      <c r="D155" s="102" t="str">
        <f>Translations!$B$477</f>
        <v>&lt; Either this opinion text if there is no problem and there are no specific comments to be made in relation to things that might affect data quality or the interpretation of the opinion by a user FOR BOTH OF THE ETSs.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56" spans="1:4" ht="55.5" customHeight="1" outlineLevel="1">
      <c r="A156" s="591" t="str">
        <f>Translations!$B$158</f>
        <v>OPINION - verified with comments: </v>
      </c>
      <c r="B156" s="615" t="str">
        <f>Translations!$B$478</f>
        <v>We have conducted a verification of the greenhouse gas data reported by the above Aircraft Operator in its Annual Emissions Report as presented above for the EU ETS and Swiss ETS.   On the basis of the verification work undertaken (see Annex 2) these data are fairly stated, with the exception of: </v>
      </c>
      <c r="C156" s="616"/>
      <c r="D156" s="102" t="str">
        <f>Translations!$B$479</f>
        <v>&lt; OR this opinion text if the opinion is qualified with comments for the user of the opinion in relation to combined EU ETS and Swiss ETS data.
Please provide brief details of any exceptions that might affect the data and therefore qualify the opinion. </v>
      </c>
    </row>
    <row r="157" spans="1:4" ht="40.5" customHeight="1" outlineLevel="1">
      <c r="A157" s="592"/>
      <c r="B157" s="617"/>
      <c r="C157" s="618"/>
      <c r="D157" s="102" t="str">
        <f>Translations!$B$480</f>
        <v>‌NOTE - only a positive form of words is acceptable for a verified opinion - DO NOT CHANGE THE FORM OF WORDS IN THESE OPINION TEXTS -  AND ADD DETAIL OR ADD COMMENTS WHERE REQUESTED</v>
      </c>
    </row>
    <row r="158" spans="1:4" ht="12.75" customHeight="1" outlineLevel="1">
      <c r="A158" s="621" t="str">
        <f>Translations!$B$162</f>
        <v>Comments which qualify the opinion:</v>
      </c>
      <c r="B158" s="623" t="str">
        <f>Translations!$B$481</f>
        <v>Both EU &amp; Swiss Aviation ETSs (combined data)</v>
      </c>
      <c r="C158" s="624"/>
      <c r="D158" s="580" t="str">
        <f>Translations!$B$482</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&lt;PLEASE SELECT WHICH SCHEME THE COMMENTS APPLY TO; IF MORE THAN ONE SCHEME HAS COMMENTS LIST EACH UNDER ITS OWN HEADING&gt;</v>
      </c>
    </row>
    <row r="159" spans="1:4" ht="12.75" customHeight="1" outlineLevel="1">
      <c r="A159" s="621"/>
      <c r="B159" s="600" t="s">
        <v>422</v>
      </c>
      <c r="C159" s="601"/>
      <c r="D159" s="580"/>
    </row>
    <row r="160" spans="1:4" ht="12.75" customHeight="1" outlineLevel="1">
      <c r="A160" s="621"/>
      <c r="B160" s="600" t="s">
        <v>423</v>
      </c>
      <c r="C160" s="601" t="s">
        <v>423</v>
      </c>
      <c r="D160" s="580"/>
    </row>
    <row r="161" spans="1:4" ht="12.75" customHeight="1" outlineLevel="1">
      <c r="A161" s="621"/>
      <c r="B161" s="600" t="s">
        <v>424</v>
      </c>
      <c r="C161" s="601" t="s">
        <v>424</v>
      </c>
      <c r="D161" s="580"/>
    </row>
    <row r="162" spans="1:4" ht="12.75" customHeight="1" outlineLevel="1">
      <c r="A162" s="621"/>
      <c r="B162" s="600"/>
      <c r="C162" s="601"/>
      <c r="D162" s="580"/>
    </row>
    <row r="163" spans="1:4" ht="12.75" customHeight="1" outlineLevel="1">
      <c r="A163" s="621"/>
      <c r="B163" s="600"/>
      <c r="C163" s="601"/>
      <c r="D163" s="580"/>
    </row>
    <row r="164" spans="1:4" ht="12.75" customHeight="1" outlineLevel="1">
      <c r="A164" s="621"/>
      <c r="B164" s="600"/>
      <c r="C164" s="601"/>
      <c r="D164" s="580" t="str">
        <f>Translations!$B$164</f>
        <v>&lt;insert comments in relation to any exceptions that have been noted that might/ do affect the verification and therefore which caveat the opinion. Please number each comment separately&gt;</v>
      </c>
    </row>
    <row r="165" spans="1:4" ht="12.75" customHeight="1" outlineLevel="1">
      <c r="A165" s="621"/>
      <c r="B165" s="600"/>
      <c r="C165" s="601"/>
      <c r="D165" s="580"/>
    </row>
    <row r="166" spans="1:4" ht="12.75" customHeight="1" outlineLevel="1">
      <c r="A166" s="622"/>
      <c r="B166" s="600"/>
      <c r="C166" s="601"/>
      <c r="D166" s="142"/>
    </row>
    <row r="167" spans="1:4" ht="55.5" customHeight="1" outlineLevel="1">
      <c r="A167" s="563" t="str">
        <f>Translations!$B$165</f>
        <v>OPINION - not verified: </v>
      </c>
      <c r="B167" s="611" t="str">
        <f>Translations!$B$483</f>
        <v>We have conducted a verification of the greenhouse gas data reported by the above Aircraft Operator in its Annual Emissions Report containing the combined data as presented above for the EU ETS and Swiss ETS.  On the basis of the work undertaken (see Annex 2) these data CANNOT be verified due to - &lt;select/delete as appropriate&gt;</v>
      </c>
      <c r="C167" s="612"/>
      <c r="D167"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68" spans="1:4" ht="18.75" customHeight="1" outlineLevel="1">
      <c r="A168" s="586"/>
      <c r="B168" s="628" t="str">
        <f>Translations!$B$244</f>
        <v>- uncorrected material mis-statement (individual or in aggregate)</v>
      </c>
      <c r="C168" s="629"/>
      <c r="D168" s="142" t="str">
        <f>Translations!$B$172</f>
        <v>&lt;select the appropriate reasons from the list provided or add a reason if relevant&gt;</v>
      </c>
    </row>
    <row r="169" spans="1:4" s="66" customFormat="1" ht="15" customHeight="1" outlineLevel="1">
      <c r="A169" s="586"/>
      <c r="B169" s="613" t="str">
        <f>Translations!$B$169</f>
        <v>- uncorrected material non-conformity (individual or in aggregate)</v>
      </c>
      <c r="C169" s="614"/>
      <c r="D169" s="142"/>
    </row>
    <row r="170" spans="1:4" ht="12.75" customHeight="1" outlineLevel="1">
      <c r="A170" s="586"/>
      <c r="B170" s="613" t="str">
        <f>Translations!$B$170</f>
        <v>- limitations in the data or information made available for verification</v>
      </c>
      <c r="C170" s="614"/>
      <c r="D170" s="142"/>
    </row>
    <row r="171" spans="1:4" ht="12.75" customHeight="1" outlineLevel="1">
      <c r="A171" s="586"/>
      <c r="B171" s="613" t="str">
        <f>Translations!$B$171</f>
        <v>- limitations of scope due to lack of clarity &amp; or scope of the approved monitoring plan</v>
      </c>
      <c r="C171" s="614"/>
      <c r="D171" s="184"/>
    </row>
    <row r="172" spans="1:4" ht="17.25" customHeight="1" outlineLevel="1">
      <c r="A172" s="586"/>
      <c r="B172" s="613" t="str">
        <f>Translations!$B$173</f>
        <v>- the monitoring plan is not approved by the competent authority</v>
      </c>
      <c r="C172" s="614"/>
      <c r="D172" s="184"/>
    </row>
    <row r="173" spans="1:4" ht="13.5" outlineLevel="1" thickBot="1">
      <c r="A173" s="85"/>
      <c r="B173" s="598"/>
      <c r="C173" s="599"/>
      <c r="D173" s="184"/>
    </row>
    <row r="174" spans="1:4" ht="12.75">
      <c r="A174" s="191"/>
      <c r="B174" s="192"/>
      <c r="C174" s="192"/>
      <c r="D174" s="102"/>
    </row>
    <row r="175" spans="1:4" ht="42.75" customHeight="1" outlineLevel="1" thickBot="1">
      <c r="A175" s="191" t="str">
        <f>Translations!$B$484</f>
        <v>Option C:</v>
      </c>
      <c r="B175" s="630" t="str">
        <f>Translations!$B$485</f>
        <v>Complete this Opinion section for the Swiss Emissions if the emissions report covers data for both EU ETS AND Swiss aviation emissions, but the Swiss emissions are 1000t or more.  In this case Option A will also be completed for the EU ETS related data.</v>
      </c>
      <c r="C175" s="630"/>
      <c r="D175" s="218" t="str">
        <f>Translations!$B$463</f>
        <v>Use the + symbol (or click the square) in the left margin to hide this Option if it is not applicable</v>
      </c>
    </row>
    <row r="176" spans="1:4" ht="15" customHeight="1" outlineLevel="1" thickBot="1">
      <c r="A176" s="625" t="str">
        <f>Translations!$B$152</f>
        <v>OPINION</v>
      </c>
      <c r="B176" s="626"/>
      <c r="C176" s="627"/>
      <c r="D176" s="197" t="str">
        <f>Translations!$B$486</f>
        <v>Delete the Opinion Template text lines that are NOT applicable - THE OPINION TEXT SELECTED APPLIES WHERE SWISS ETS DATA IS REPORTED SEPARATELY</v>
      </c>
    </row>
    <row r="177" spans="1:4" ht="81" customHeight="1" outlineLevel="1">
      <c r="A177" s="59" t="str">
        <f>Translations!$B$154</f>
        <v>OPINION - verified as satisfactory: </v>
      </c>
      <c r="B177" s="619" t="str">
        <f>Translations!$B$487</f>
        <v>We have conducted a verification of the greenhouse gas data reported by the above Aircraft Operator in its Annual Emissions Report containing the combined data as presented above for the Swiss ETS. On the basis of the verification work undertaken (see Annex 2) these data are fairly stated.</v>
      </c>
      <c r="C177" s="620"/>
      <c r="D177" s="102" t="str">
        <f>Translations!$B$488</f>
        <v>&lt; Either this opinion text if there is no problem and there are no specific comments to be made in relation to things that might affect data quality or the interpretation of the opinion by a user OF THE SWISS ETS. This opinion statement may only be selected if there are no uncorrected misstatements, non-conformities and non-compliances. NOTE - only a positive form of words is acceptable for a verified opinion - DO NOT CHANGE THE FORM OF WORDS IN THESE OPINION TEXTS - ADD DETAIL WHERE REQUESTED.</v>
      </c>
    </row>
    <row r="178" spans="1:4" ht="55.5" customHeight="1" outlineLevel="1">
      <c r="A178" s="591" t="str">
        <f>Translations!$B$158</f>
        <v>OPINION - verified with comments: </v>
      </c>
      <c r="B178" s="615" t="str">
        <f>Translations!$B$489</f>
        <v>We have conducted a verification of the greenhouse gas data reported by the above Aircraft Operator in its Annual Emissions Report as presented above for the Swiss ETS.   On the basis of the verification work undertaken (see Annex 2) these data are fairly stated, with the exception of: </v>
      </c>
      <c r="C178" s="616"/>
      <c r="D178" s="102" t="str">
        <f>Translations!$B$490</f>
        <v>&lt; OR this opinion text if the opinion is qualified with comments for the user of the opinion in relation to Swiss ETS data.
Please provide brief details of any exceptions that might affect the data and therefore qualify the opinion.</v>
      </c>
    </row>
    <row r="179" spans="1:4" ht="46.5" customHeight="1" outlineLevel="1">
      <c r="A179" s="592"/>
      <c r="B179" s="617"/>
      <c r="C179" s="618"/>
      <c r="D179" s="102" t="str">
        <f>Translations!$B$491</f>
        <v>‌NOTE - only a positive form of words is acceptable for a verified opinion - DO NOT CHANGE THE FORM OF WORDS IN THESE OPINION TEXTS - AND ADD DETAIL OR ADD COMMENTS WHERE REQUESTED</v>
      </c>
    </row>
    <row r="180" spans="1:4" ht="12.75" customHeight="1" outlineLevel="1">
      <c r="A180" s="621" t="str">
        <f>Translations!$B$162</f>
        <v>Comments which qualify the opinion:</v>
      </c>
      <c r="B180" s="623" t="str">
        <f>Translations!$B$492</f>
        <v>Swiss ETS Aviation</v>
      </c>
      <c r="C180" s="624"/>
      <c r="D180" s="580"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81" spans="1:4" ht="12.75" customHeight="1" outlineLevel="1">
      <c r="A181" s="621"/>
      <c r="B181" s="600" t="s">
        <v>422</v>
      </c>
      <c r="C181" s="601"/>
      <c r="D181" s="580"/>
    </row>
    <row r="182" spans="1:4" ht="12.75" customHeight="1" outlineLevel="1">
      <c r="A182" s="621"/>
      <c r="B182" s="600" t="s">
        <v>423</v>
      </c>
      <c r="C182" s="601" t="s">
        <v>423</v>
      </c>
      <c r="D182" s="580"/>
    </row>
    <row r="183" spans="1:4" ht="12.75" customHeight="1" outlineLevel="1">
      <c r="A183" s="621"/>
      <c r="B183" s="600" t="s">
        <v>424</v>
      </c>
      <c r="C183" s="601" t="s">
        <v>424</v>
      </c>
      <c r="D183" s="580"/>
    </row>
    <row r="184" spans="1:4" ht="12.75" customHeight="1" outlineLevel="1">
      <c r="A184" s="621"/>
      <c r="B184" s="600"/>
      <c r="C184" s="601"/>
      <c r="D184" s="580"/>
    </row>
    <row r="185" spans="1:4" ht="12.75" customHeight="1" outlineLevel="1">
      <c r="A185" s="621"/>
      <c r="B185" s="600"/>
      <c r="C185" s="601"/>
      <c r="D185" s="580"/>
    </row>
    <row r="186" spans="1:4" ht="12.75" customHeight="1" outlineLevel="1">
      <c r="A186" s="621"/>
      <c r="B186" s="600"/>
      <c r="C186" s="601"/>
      <c r="D186" s="580" t="str">
        <f>Translations!$B$164</f>
        <v>&lt;insert comments in relation to any exceptions that have been noted that might/ do affect the verification and therefore which caveat the opinion. Please number each comment separately&gt;</v>
      </c>
    </row>
    <row r="187" spans="1:4" ht="12.75" customHeight="1" outlineLevel="1">
      <c r="A187" s="621"/>
      <c r="B187" s="600"/>
      <c r="C187" s="601"/>
      <c r="D187" s="580"/>
    </row>
    <row r="188" spans="1:4" ht="12.75" customHeight="1" outlineLevel="1">
      <c r="A188" s="622"/>
      <c r="B188" s="600"/>
      <c r="C188" s="601"/>
      <c r="D188" s="142"/>
    </row>
    <row r="189" spans="1:4" ht="69.75" customHeight="1" outlineLevel="1">
      <c r="A189" s="563" t="str">
        <f>Translations!$B$165</f>
        <v>OPINION - not verified: </v>
      </c>
      <c r="B189" s="611" t="str">
        <f>Translations!$B$493</f>
        <v>We have conducted a verification of the greenhouse gas data reported by the above Aircraft Operator in its Annual Emissions Report containing the combined data as presented above for the Swiss ETS.  On the basis of the work undertaken (see Annex 2) these data CANNOT be verified due to - &lt;select/delete as appropriate&gt;</v>
      </c>
      <c r="C189" s="612"/>
      <c r="D189" s="198" t="str">
        <f>Translations!$B$494</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misstatements.These issues (material misstatements, non-conformities or non-compliance) should be specifically identified, as material items, in Annex 1, along with non-material concerns remaining at the point of final verification)&gt;</v>
      </c>
    </row>
    <row r="190" spans="1:4" ht="12.75" customHeight="1" outlineLevel="1">
      <c r="A190" s="586"/>
      <c r="B190" s="613" t="str">
        <f>Translations!$B$244</f>
        <v>- uncorrected material mis-statement (individual or in aggregate)</v>
      </c>
      <c r="C190" s="614"/>
      <c r="D190" s="142" t="str">
        <f>Translations!$B$172</f>
        <v>&lt;select the appropriate reasons from the list provided or add a reason if relevant&gt;</v>
      </c>
    </row>
    <row r="191" spans="1:4" ht="12.75" customHeight="1" outlineLevel="1">
      <c r="A191" s="586"/>
      <c r="B191" s="613" t="str">
        <f>Translations!$B$169</f>
        <v>- uncorrected material non-conformity (individual or in aggregate)</v>
      </c>
      <c r="C191" s="614"/>
      <c r="D191" s="142"/>
    </row>
    <row r="192" spans="1:4" ht="12.75" customHeight="1" outlineLevel="1">
      <c r="A192" s="586"/>
      <c r="B192" s="613" t="str">
        <f>Translations!$B$170</f>
        <v>- limitations in the data or information made available for verification</v>
      </c>
      <c r="C192" s="614"/>
      <c r="D192" s="142"/>
    </row>
    <row r="193" spans="1:4" ht="12.75" customHeight="1" outlineLevel="1">
      <c r="A193" s="586"/>
      <c r="B193" s="613" t="str">
        <f>Translations!$B$171</f>
        <v>- limitations of scope due to lack of clarity &amp; or scope of the approved monitoring plan</v>
      </c>
      <c r="C193" s="614"/>
      <c r="D193" s="184"/>
    </row>
    <row r="194" spans="1:4" ht="12.75" customHeight="1" outlineLevel="1">
      <c r="A194" s="586"/>
      <c r="B194" s="613" t="str">
        <f>Translations!$B$173</f>
        <v>- the monitoring plan is not approved by the competent authority</v>
      </c>
      <c r="C194" s="614"/>
      <c r="D194" s="184"/>
    </row>
    <row r="195" spans="1:4" ht="12.75" customHeight="1" outlineLevel="1" thickBot="1">
      <c r="A195" s="85"/>
      <c r="B195" s="598"/>
      <c r="C195" s="599"/>
      <c r="D195" s="184"/>
    </row>
    <row r="196" spans="1:4" ht="10.5" customHeight="1" thickBot="1">
      <c r="A196" s="70"/>
      <c r="B196" s="122"/>
      <c r="C196" s="122"/>
      <c r="D196" s="100"/>
    </row>
    <row r="197" spans="1:4" ht="13.5" thickBot="1">
      <c r="A197" s="572" t="str">
        <f>Translations!$B$174</f>
        <v>VERIFICATION TEAM</v>
      </c>
      <c r="B197" s="602"/>
      <c r="C197" s="573"/>
      <c r="D197" s="100"/>
    </row>
    <row r="198" spans="1:4" ht="12.75">
      <c r="A198" s="193" t="str">
        <f>Translations!$B$175</f>
        <v>Lead EU ETS Auditor:</v>
      </c>
      <c r="B198" s="603"/>
      <c r="C198" s="604"/>
      <c r="D198" s="115" t="str">
        <f>Translations!$B$176</f>
        <v>&lt;insert name&gt;</v>
      </c>
    </row>
    <row r="199" spans="1:4" ht="12.75">
      <c r="A199" s="188" t="str">
        <f>Translations!$B$177</f>
        <v>EU ETS Auditor(s):</v>
      </c>
      <c r="B199" s="607"/>
      <c r="C199" s="608"/>
      <c r="D199" s="115" t="str">
        <f>Translations!$B$176</f>
        <v>&lt;insert name&gt;</v>
      </c>
    </row>
    <row r="200" spans="1:4" ht="25.5">
      <c r="A200" s="188" t="str">
        <f>Translations!$B$178</f>
        <v>Technical Expert(s) (EU ETS Auditor):</v>
      </c>
      <c r="B200" s="607"/>
      <c r="C200" s="608"/>
      <c r="D200" s="115" t="str">
        <f>Translations!$B$176</f>
        <v>&lt;insert name&gt;</v>
      </c>
    </row>
    <row r="201" spans="1:4" ht="12.75">
      <c r="A201" s="188" t="str">
        <f>Translations!$B$179</f>
        <v>Independent Reviewer:</v>
      </c>
      <c r="B201" s="607"/>
      <c r="C201" s="608"/>
      <c r="D201" s="115" t="str">
        <f>Translations!$B$176</f>
        <v>&lt;insert name&gt;</v>
      </c>
    </row>
    <row r="202" spans="1:4" ht="26.25" thickBot="1">
      <c r="A202" s="194" t="str">
        <f>Translations!$B$180</f>
        <v>Technical Expert(s) (Independent Review):</v>
      </c>
      <c r="B202" s="609"/>
      <c r="C202" s="610"/>
      <c r="D202" s="115" t="str">
        <f>Translations!$B$176</f>
        <v>&lt;insert name&gt;</v>
      </c>
    </row>
    <row r="203" spans="2:4" ht="13.5" thickBot="1">
      <c r="B203" s="110"/>
      <c r="C203" s="110"/>
      <c r="D203" s="100"/>
    </row>
    <row r="204" spans="1:4" ht="12.75">
      <c r="A204" s="193" t="str">
        <f>CONCATENATE(Signed_on_behalf_of,$B$117,":")</f>
        <v>Signed on behalf of :</v>
      </c>
      <c r="B204" s="594"/>
      <c r="C204" s="595"/>
      <c r="D204" s="102" t="str">
        <f>Translations!$B$182</f>
        <v>&lt;insert authorised signature here&gt;</v>
      </c>
    </row>
    <row r="205" spans="1:4" ht="51">
      <c r="A205" s="188" t="str">
        <f>Translations!$B$245</f>
        <v>Name of authorised signatory :</v>
      </c>
      <c r="B205" s="596"/>
      <c r="C205" s="597"/>
      <c r="D205" s="102"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206" spans="1:4" ht="13.5" thickBot="1">
      <c r="A206" s="194" t="str">
        <f>Translations!$B$495</f>
        <v>Date of Opinion(s) :</v>
      </c>
      <c r="B206" s="605"/>
      <c r="C206" s="606"/>
      <c r="D206" s="102" t="str">
        <f>Translations!$B$186</f>
        <v>&lt;insert date of opinion&gt; - Note this date must change if the opinion is updated</v>
      </c>
    </row>
    <row r="207" spans="2:4" ht="13.5" thickBot="1">
      <c r="B207" s="110"/>
      <c r="C207" s="110"/>
      <c r="D207" s="102"/>
    </row>
    <row r="208" spans="1:4" ht="12.75">
      <c r="A208" s="193" t="str">
        <f>Translations!$B$187</f>
        <v>Name of verifier:</v>
      </c>
      <c r="B208" s="594"/>
      <c r="C208" s="595"/>
      <c r="D208" s="102" t="str">
        <f>Translations!$B$188</f>
        <v>&lt;insert formal name of the verifier&gt; </v>
      </c>
    </row>
    <row r="209" spans="1:4" ht="12.75">
      <c r="A209" s="188" t="str">
        <f>Translations!$B$247</f>
        <v>Contact Address :</v>
      </c>
      <c r="B209" s="596"/>
      <c r="C209" s="597"/>
      <c r="D209" s="102" t="str">
        <f>Translations!$B$190</f>
        <v>&lt;insert formal contact address of the verifier, including email address&gt;</v>
      </c>
    </row>
    <row r="210" spans="1:4" ht="12.75">
      <c r="A210" s="188" t="str">
        <f>Translations!$B$191</f>
        <v>Date of verification contract:</v>
      </c>
      <c r="B210" s="596"/>
      <c r="C210" s="597"/>
      <c r="D210" s="104"/>
    </row>
    <row r="211" spans="1:4" ht="25.5">
      <c r="A211" s="188" t="str">
        <f>Translations!$B$248</f>
        <v>Is the Verifier Accredited or Certified natural person?</v>
      </c>
      <c r="B211" s="596"/>
      <c r="C211" s="597"/>
      <c r="D211" s="129"/>
    </row>
    <row r="212" spans="1:4" ht="25.5">
      <c r="A212" s="208" t="str">
        <f>Translations!$B$432</f>
        <v>Name of National AB or authority certifying the verifier:</v>
      </c>
      <c r="B212" s="596"/>
      <c r="C212" s="597"/>
      <c r="D212" s="102" t="str">
        <f>Translations!$B$496</f>
        <v>&lt; insert the national Accreditation Body's name e.g. COFRAC if verifier is accredited; insert name of the Certifying National Authority if the verifier is certified under AVR Article 55(2);  insert the name of the Swiss approving body, if relevant.&gt;</v>
      </c>
    </row>
    <row r="213" spans="1:4" ht="26.25" thickBot="1">
      <c r="A213" s="194" t="str">
        <f>Translations!$B$497</f>
        <v>Accreditation/ Certification/ Registration number: </v>
      </c>
      <c r="B213" s="605"/>
      <c r="C213" s="606"/>
      <c r="D213" s="102" t="str">
        <f>Translations!$B$196</f>
        <v>&lt; as issued by the above Accreditation Body/ Certifying National Authority&gt;</v>
      </c>
    </row>
  </sheetData>
  <sheetProtection sheet="1" objects="1" scenarios="1" formatCells="0" formatColumns="0" formatRows="0"/>
  <mergeCells count="168">
    <mergeCell ref="A156:A157"/>
    <mergeCell ref="B156:C157"/>
    <mergeCell ref="A158:A166"/>
    <mergeCell ref="B158:C158"/>
    <mergeCell ref="D45:D46"/>
    <mergeCell ref="D58:D59"/>
    <mergeCell ref="A134:A135"/>
    <mergeCell ref="B128:C128"/>
    <mergeCell ref="B127:C127"/>
    <mergeCell ref="A145:A150"/>
    <mergeCell ref="B133:C133"/>
    <mergeCell ref="B134:C135"/>
    <mergeCell ref="B136:C136"/>
    <mergeCell ref="B139:C139"/>
    <mergeCell ref="A132:C132"/>
    <mergeCell ref="B129:C129"/>
    <mergeCell ref="A136:A144"/>
    <mergeCell ref="B141:C141"/>
    <mergeCell ref="B137:C137"/>
    <mergeCell ref="B140:C140"/>
    <mergeCell ref="A120:A123"/>
    <mergeCell ref="B121:C121"/>
    <mergeCell ref="B131:C131"/>
    <mergeCell ref="A127:A128"/>
    <mergeCell ref="A124:A126"/>
    <mergeCell ref="B124:C124"/>
    <mergeCell ref="B13:C13"/>
    <mergeCell ref="B43:C43"/>
    <mergeCell ref="B14:C14"/>
    <mergeCell ref="B112:C112"/>
    <mergeCell ref="A111:A113"/>
    <mergeCell ref="B28:C28"/>
    <mergeCell ref="B15:C15"/>
    <mergeCell ref="A17:C17"/>
    <mergeCell ref="B18:C18"/>
    <mergeCell ref="B19:C19"/>
    <mergeCell ref="A2:C2"/>
    <mergeCell ref="A3:C3"/>
    <mergeCell ref="B9:C9"/>
    <mergeCell ref="B10:C10"/>
    <mergeCell ref="B11:C11"/>
    <mergeCell ref="B12:C12"/>
    <mergeCell ref="A5:C5"/>
    <mergeCell ref="B6:C6"/>
    <mergeCell ref="B7:C7"/>
    <mergeCell ref="B8:C8"/>
    <mergeCell ref="A21:C21"/>
    <mergeCell ref="B22:C22"/>
    <mergeCell ref="A36:C36"/>
    <mergeCell ref="B40:C40"/>
    <mergeCell ref="B42:C42"/>
    <mergeCell ref="B41:C41"/>
    <mergeCell ref="B30:C30"/>
    <mergeCell ref="B23:C23"/>
    <mergeCell ref="B24:C24"/>
    <mergeCell ref="B25:C25"/>
    <mergeCell ref="A26:A29"/>
    <mergeCell ref="B29:C29"/>
    <mergeCell ref="A68:A70"/>
    <mergeCell ref="A45:B45"/>
    <mergeCell ref="B37:C37"/>
    <mergeCell ref="B38:C38"/>
    <mergeCell ref="B39:C39"/>
    <mergeCell ref="B58:C58"/>
    <mergeCell ref="A59:A61"/>
    <mergeCell ref="A110:C110"/>
    <mergeCell ref="B111:C111"/>
    <mergeCell ref="A89:A91"/>
    <mergeCell ref="A104:A106"/>
    <mergeCell ref="A83:A85"/>
    <mergeCell ref="A95:A97"/>
    <mergeCell ref="A71:C71"/>
    <mergeCell ref="A46:A48"/>
    <mergeCell ref="A49:A51"/>
    <mergeCell ref="B149:C149"/>
    <mergeCell ref="A52:A54"/>
    <mergeCell ref="A55:A57"/>
    <mergeCell ref="A62:A64"/>
    <mergeCell ref="B143:C143"/>
    <mergeCell ref="A65:A67"/>
    <mergeCell ref="A77:A79"/>
    <mergeCell ref="B165:C165"/>
    <mergeCell ref="B159:C159"/>
    <mergeCell ref="B162:C162"/>
    <mergeCell ref="B163:C163"/>
    <mergeCell ref="B164:C164"/>
    <mergeCell ref="B118:C118"/>
    <mergeCell ref="B147:C147"/>
    <mergeCell ref="B153:C153"/>
    <mergeCell ref="B150:C150"/>
    <mergeCell ref="B122:C122"/>
    <mergeCell ref="A72:A76"/>
    <mergeCell ref="A86:A88"/>
    <mergeCell ref="B155:C155"/>
    <mergeCell ref="B115:C115"/>
    <mergeCell ref="B117:C117"/>
    <mergeCell ref="D158:D163"/>
    <mergeCell ref="A80:A82"/>
    <mergeCell ref="A98:A100"/>
    <mergeCell ref="A101:A103"/>
    <mergeCell ref="A92:A94"/>
    <mergeCell ref="A114:A116"/>
    <mergeCell ref="A117:A119"/>
    <mergeCell ref="D136:D141"/>
    <mergeCell ref="D142:D143"/>
    <mergeCell ref="B145:C145"/>
    <mergeCell ref="B146:C146"/>
    <mergeCell ref="B125:C125"/>
    <mergeCell ref="B138:C138"/>
    <mergeCell ref="B114:C114"/>
    <mergeCell ref="B120:C120"/>
    <mergeCell ref="B148:C148"/>
    <mergeCell ref="B142:C142"/>
    <mergeCell ref="B144:C144"/>
    <mergeCell ref="A154:C154"/>
    <mergeCell ref="D164:D165"/>
    <mergeCell ref="B173:C173"/>
    <mergeCell ref="B160:C160"/>
    <mergeCell ref="B161:C161"/>
    <mergeCell ref="B169:C169"/>
    <mergeCell ref="B170:C170"/>
    <mergeCell ref="B171:C171"/>
    <mergeCell ref="A176:C176"/>
    <mergeCell ref="B166:C166"/>
    <mergeCell ref="A167:A172"/>
    <mergeCell ref="B167:C167"/>
    <mergeCell ref="B168:C168"/>
    <mergeCell ref="B175:C175"/>
    <mergeCell ref="A178:A179"/>
    <mergeCell ref="B178:C179"/>
    <mergeCell ref="B172:C172"/>
    <mergeCell ref="B177:C177"/>
    <mergeCell ref="A180:A188"/>
    <mergeCell ref="B180:C180"/>
    <mergeCell ref="D180:D185"/>
    <mergeCell ref="B181:C181"/>
    <mergeCell ref="B184:C184"/>
    <mergeCell ref="B185:C185"/>
    <mergeCell ref="B186:C186"/>
    <mergeCell ref="D186:D187"/>
    <mergeCell ref="B199:C199"/>
    <mergeCell ref="B187:C187"/>
    <mergeCell ref="B188:C188"/>
    <mergeCell ref="A189:A194"/>
    <mergeCell ref="B189:C189"/>
    <mergeCell ref="B190:C190"/>
    <mergeCell ref="B191:C191"/>
    <mergeCell ref="B192:C192"/>
    <mergeCell ref="B193:C193"/>
    <mergeCell ref="B194:C194"/>
    <mergeCell ref="B212:C212"/>
    <mergeCell ref="B213:C213"/>
    <mergeCell ref="B200:C200"/>
    <mergeCell ref="B201:C201"/>
    <mergeCell ref="B202:C202"/>
    <mergeCell ref="B204:C204"/>
    <mergeCell ref="B205:C205"/>
    <mergeCell ref="B206:C206"/>
    <mergeCell ref="D2:D4"/>
    <mergeCell ref="B208:C208"/>
    <mergeCell ref="B209:C209"/>
    <mergeCell ref="B210:C210"/>
    <mergeCell ref="B211:C211"/>
    <mergeCell ref="B195:C195"/>
    <mergeCell ref="B182:C182"/>
    <mergeCell ref="B183:C183"/>
    <mergeCell ref="A197:C197"/>
    <mergeCell ref="B198:C198"/>
  </mergeCells>
  <conditionalFormatting sqref="C26:C27 C31:C34">
    <cfRule type="expression" priority="9" dxfId="12" stopIfTrue="1">
      <formula>$B$19=No</formula>
    </cfRule>
  </conditionalFormatting>
  <conditionalFormatting sqref="A58:C70">
    <cfRule type="expression" priority="7" dxfId="12" stopIfTrue="1">
      <formula>$B$19=No</formula>
    </cfRule>
  </conditionalFormatting>
  <conditionalFormatting sqref="C72:C108">
    <cfRule type="expression" priority="6" dxfId="12" stopIfTrue="1">
      <formula>$B$19=No</formula>
    </cfRule>
  </conditionalFormatting>
  <conditionalFormatting sqref="A153:C168 A173:C173 A169:B172">
    <cfRule type="expression" priority="5" dxfId="0" stopIfTrue="1">
      <formula>$B$19=No</formula>
    </cfRule>
  </conditionalFormatting>
  <conditionalFormatting sqref="A175:C189 A195:C195 A190:B194">
    <cfRule type="expression" priority="4" dxfId="0" stopIfTrue="1">
      <formula>$B$19=No</formula>
    </cfRule>
  </conditionalFormatting>
  <conditionalFormatting sqref="B30:C30">
    <cfRule type="expression" priority="1" dxfId="0" stopIfTrue="1">
      <formula>C27=""</formula>
    </cfRule>
    <cfRule type="expression" priority="2" dxfId="0" stopIfTrue="1">
      <formula>B27=""</formula>
    </cfRule>
    <cfRule type="expression" priority="3" dxfId="0" stopIfTrue="1">
      <formula>$C$27&gt;=1000</formula>
    </cfRule>
  </conditionalFormatting>
  <dataValidations count="15">
    <dataValidation allowBlank="1" showErrorMessage="1" prompt="Insert name" sqref="B198:B202 C199:C202"/>
    <dataValidation type="list" allowBlank="1" showErrorMessage="1" prompt="Please select" sqref="B211:C211">
      <formula1>accreditedcertified</formula1>
    </dataValidation>
    <dataValidation type="list" allowBlank="1" showErrorMessage="1" prompt="Please select" sqref="B120 B111 B114 B117 B127 B124">
      <formula1>PrinciplesCompliance</formula1>
    </dataValidation>
    <dataValidation type="list" allowBlank="1" showErrorMessage="1" prompt="Please select" sqref="B129">
      <formula1>PrinciplesCompliance2</formula1>
    </dataValidation>
    <dataValidation type="list" allowBlank="1" showErrorMessage="1" prompt="Please select" sqref="B108:C108">
      <formula1>Rulescompliance2</formula1>
    </dataValidation>
    <dataValidation type="list" allowBlank="1" showErrorMessage="1" prompt="Please select" sqref="B49 B52 B72:C72 B76:C77 B80:C80 B83:C83 B86:C86 B89:C89 B95:C95 B98:C98 C62 C65 B104:C104 B46 C59">
      <formula1>RulesCompliance</formula1>
    </dataValidation>
    <dataValidation type="list" allowBlank="1" showErrorMessage="1" prompt="Please select" sqref="B92:C92 B101:C101">
      <formula1>RulescomplianceTKM</formula1>
    </dataValidation>
    <dataValidation type="list" allowBlank="1" showErrorMessage="1" prompt="Please select" sqref="B107:C107 B55 C68">
      <formula1>rulescompliance3</formula1>
    </dataValidation>
    <dataValidation type="list" allowBlank="1" showErrorMessage="1" prompt="Please select" sqref="B37">
      <formula1>sitevisit</formula1>
    </dataValidation>
    <dataValidation type="list" allowBlank="1" showInputMessage="1" showErrorMessage="1" promptTitle="xxx" sqref="B13">
      <formula1>smalllowemitter</formula1>
    </dataValidation>
    <dataValidation type="list" allowBlank="1" showInputMessage="1" showErrorMessage="1" sqref="B22">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4">
      <formula1>aviationreporttype</formula1>
    </dataValidation>
    <dataValidation type="list" allowBlank="1" showInputMessage="1" showErrorMessage="1" sqref="B18:C19">
      <formula1>SelectYesNo</formula1>
    </dataValidation>
  </dataValidations>
  <printOptions/>
  <pageMargins left="0.41" right="0.43" top="0.35433070866141736" bottom="0.67" header="0.2362204724409449" footer="0.26"/>
  <pageSetup fitToHeight="0" fitToWidth="1" horizontalDpi="600" verticalDpi="600" orientation="portrait" paperSize="9" scale="90"/>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D147"/>
  <sheetViews>
    <sheetView zoomScalePageLayoutView="0" workbookViewId="0" topLeftCell="A124">
      <selection activeCell="B77" sqref="B77:C77"/>
    </sheetView>
  </sheetViews>
  <sheetFormatPr defaultColWidth="11.28125" defaultRowHeight="12.75"/>
  <cols>
    <col min="1" max="1" width="30.7109375" style="51" customWidth="1"/>
    <col min="2" max="2" width="37.28125" style="52" customWidth="1"/>
    <col min="3" max="3" width="37.8515625" style="52" customWidth="1"/>
    <col min="4" max="4" width="107.7109375" style="213" customWidth="1"/>
    <col min="5" max="16384" width="11.28125" style="54" customWidth="1"/>
  </cols>
  <sheetData>
    <row r="1" spans="2:4" ht="12.75">
      <c r="B1" s="110"/>
      <c r="C1" s="110"/>
      <c r="D1" s="111" t="str">
        <f>Translations!$B$63</f>
        <v>GUIDANCE FOR VERIFIERS</v>
      </c>
    </row>
    <row r="2" spans="1:4" ht="22.5" customHeight="1" thickBot="1">
      <c r="A2" s="567" t="str">
        <f>Translations!$B$64</f>
        <v>Independent Reasonable Assurance Verification Report Opinion Statement - Emissions Trading System</v>
      </c>
      <c r="B2" s="567"/>
      <c r="C2" s="567"/>
      <c r="D2" s="593" t="str">
        <f>Translations!$B$65</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4" ht="12.75" customHeight="1" thickBot="1">
      <c r="A3" s="700" t="str">
        <f>Translations!$B$498</f>
        <v>CORSIA Annual Emissions Reporting</v>
      </c>
      <c r="B3" s="701"/>
      <c r="C3" s="702"/>
      <c r="D3" s="593"/>
    </row>
    <row r="4" spans="2:4" ht="13.5" thickBot="1">
      <c r="B4" s="110"/>
      <c r="C4" s="110"/>
      <c r="D4" s="593"/>
    </row>
    <row r="5" spans="1:4" ht="14.25" customHeight="1" thickBot="1">
      <c r="A5" s="560" t="str">
        <f>Translations!$B$67</f>
        <v>OPERATOR DETAILS</v>
      </c>
      <c r="B5" s="664"/>
      <c r="C5" s="561"/>
      <c r="D5" s="112"/>
    </row>
    <row r="6" spans="1:4" ht="12.75" customHeight="1">
      <c r="A6" s="59" t="str">
        <f>Translations!$B$197</f>
        <v>Name of Aircraft Operator: </v>
      </c>
      <c r="B6" s="676"/>
      <c r="C6" s="595"/>
      <c r="D6" s="112" t="str">
        <f>Translations!$B$69</f>
        <v>&lt;insert name of Operator&gt;</v>
      </c>
    </row>
    <row r="7" spans="1:4" ht="12.75" customHeight="1">
      <c r="A7" s="60" t="str">
        <f>Translations!$B$198</f>
        <v>Address of Aircraft Operator:</v>
      </c>
      <c r="B7" s="677"/>
      <c r="C7" s="608"/>
      <c r="D7" s="112"/>
    </row>
    <row r="8" spans="1:4" ht="12.75" customHeight="1">
      <c r="A8" s="60" t="str">
        <f>Translations!$B$72</f>
        <v>Unique ID: </v>
      </c>
      <c r="B8" s="677"/>
      <c r="C8" s="608"/>
      <c r="D8" s="112"/>
    </row>
    <row r="9" spans="1:4" s="113" customFormat="1" ht="12.75" customHeight="1">
      <c r="A9" s="60" t="str">
        <f>Translations!$B$199</f>
        <v>CRCO Reference Number:</v>
      </c>
      <c r="B9" s="674"/>
      <c r="C9" s="675"/>
      <c r="D9" s="209"/>
    </row>
    <row r="10" spans="1:4" s="66" customFormat="1" ht="38.25">
      <c r="A10" s="60" t="str">
        <f>Translations!$B$74</f>
        <v>Date(s) of relevant approved MP and period of validity for each plan:</v>
      </c>
      <c r="B10" s="674"/>
      <c r="C10" s="675"/>
      <c r="D10" s="102" t="str">
        <f>Translations!$B$391</f>
        <v>Please include all approved MP versions that are relevant for the reporting period, including the versions that have been approved just before the issuing of the verification report and are relevant for the reporting period.  </v>
      </c>
    </row>
    <row r="11" spans="1:4" s="66" customFormat="1" ht="12.75">
      <c r="A11" s="60" t="str">
        <f>Translations!$B$75</f>
        <v>Approving Competent Authority:</v>
      </c>
      <c r="B11" s="674"/>
      <c r="C11" s="675"/>
      <c r="D11" s="102" t="str">
        <f>Translations!$B$76</f>
        <v>Insert Competent Authority that is responsbile for approval of the monitoring plan and significant changes thereof</v>
      </c>
    </row>
    <row r="12" spans="1:4" s="113" customFormat="1" ht="25.5">
      <c r="A12" s="60" t="str">
        <f>Translations!$B$200</f>
        <v>Approved Monitoring Plan Reference Number:</v>
      </c>
      <c r="B12" s="674"/>
      <c r="C12" s="675"/>
      <c r="D12" s="209"/>
    </row>
    <row r="13" spans="1:4" ht="25.5">
      <c r="A13" s="60" t="str">
        <f>Translations!$B$201</f>
        <v>Are 'Small Emitter' rules being applied:</v>
      </c>
      <c r="B13" s="678"/>
      <c r="C13" s="597"/>
      <c r="D13" s="104"/>
    </row>
    <row r="14" spans="1:4" ht="12.75" customHeight="1">
      <c r="A14" s="60" t="str">
        <f>Translations!$B$202</f>
        <v>Select what is being used:</v>
      </c>
      <c r="B14" s="678"/>
      <c r="C14" s="597"/>
      <c r="D14" s="104"/>
    </row>
    <row r="15" spans="1:4" ht="12.75" customHeight="1" thickBot="1">
      <c r="A15" s="114" t="str">
        <f>Translations!$B$80</f>
        <v>Annex 1 Activity:</v>
      </c>
      <c r="B15" s="679" t="str">
        <f>Translations!$B$203</f>
        <v>Aviation</v>
      </c>
      <c r="C15" s="680"/>
      <c r="D15" s="104"/>
    </row>
    <row r="16" spans="2:4" ht="9" customHeight="1">
      <c r="B16" s="110"/>
      <c r="C16" s="110"/>
      <c r="D16" s="100"/>
    </row>
    <row r="17" spans="2:4" ht="9" customHeight="1" thickBot="1">
      <c r="B17" s="110"/>
      <c r="C17" s="110"/>
      <c r="D17" s="100"/>
    </row>
    <row r="18" spans="1:4" ht="14.25" customHeight="1" thickBot="1">
      <c r="A18" s="560" t="str">
        <f>Translations!$B$81</f>
        <v>EMISSIONS DETAILS</v>
      </c>
      <c r="B18" s="664"/>
      <c r="C18" s="561"/>
      <c r="D18" s="100"/>
    </row>
    <row r="19" spans="1:4" ht="12.75">
      <c r="A19" s="193" t="str">
        <f>Translations!$B$82</f>
        <v>Reporting Year:</v>
      </c>
      <c r="B19" s="665"/>
      <c r="C19" s="666"/>
      <c r="D19" s="104"/>
    </row>
    <row r="20" spans="1:4" ht="38.25" customHeight="1">
      <c r="A20" s="188" t="str">
        <f>Translations!$B$83</f>
        <v>Reference document:</v>
      </c>
      <c r="B20" s="672"/>
      <c r="C20" s="673"/>
      <c r="D20" s="102" t="str">
        <f>Translations!$B$204</f>
        <v>&lt;insert the name of the file containing the emissions report, including date and version number&gt;This should be the name of the electronic file which should contain a date and version number in the file naming convention &gt;</v>
      </c>
    </row>
    <row r="21" spans="1:4" ht="41.25" customHeight="1">
      <c r="A21" s="188" t="str">
        <f>Translations!$B$85</f>
        <v>Date of Emissions Report:</v>
      </c>
      <c r="B21" s="672"/>
      <c r="C21" s="673"/>
      <c r="D21" s="102" t="str">
        <f>Translations!$B$86</f>
        <v>&lt;insert the date of the report subject to verification (this should match the date of the report into which this verification opinion is inserted/the final version of the report if it has been revised or updated prior to final verification&gt;</v>
      </c>
    </row>
    <row r="22" spans="1:4" ht="12.75" customHeight="1">
      <c r="A22" s="74" t="str">
        <f>Translations!$B$207</f>
        <v>Total Emissions tCO2e:</v>
      </c>
      <c r="B22" s="703"/>
      <c r="C22" s="704"/>
      <c r="D22" s="210" t="str">
        <f>Translations!$B$88</f>
        <v>&lt; insert figures only&gt;</v>
      </c>
    </row>
    <row r="23" spans="1:4" ht="39" customHeight="1">
      <c r="A23" s="188" t="str">
        <f>Translations!$B$96</f>
        <v>Methodology used:</v>
      </c>
      <c r="B23" s="705"/>
      <c r="C23" s="706"/>
      <c r="D23" s="102" t="str">
        <f>Translations!$B$209</f>
        <v>&lt; please ensure full titling etc is provided&gt;.  If more than one methodology, please clearly define which source streams relate to each methodology. </v>
      </c>
    </row>
    <row r="24" spans="1:4" ht="32.25" customHeight="1">
      <c r="A24" s="188" t="str">
        <f>Translations!$B$98</f>
        <v>Emissions factors used:</v>
      </c>
      <c r="B24" s="705"/>
      <c r="C24" s="706"/>
      <c r="D24" s="102" t="str">
        <f>Translations!$B$210</f>
        <v>&lt; state what type of factor is being used for the different types of fuels/materials (e.g. defaults/ fuel specific etc) &gt;</v>
      </c>
    </row>
    <row r="25" spans="1:4" ht="43.5" customHeight="1" thickBot="1">
      <c r="A25" s="194" t="str">
        <f>Translations!$B$211</f>
        <v>Changes to the Aircraft Operator during the reporting year:</v>
      </c>
      <c r="B25" s="707"/>
      <c r="C25" s="708"/>
      <c r="D25" s="126" t="str">
        <f>Translations!$B$101</f>
        <v>&lt; provide brief details of any changes that have occurred during the reporting year that materially affect the emissions being reported and the trend from year to year, and that have not already been disclosed above.  E.g. efficiency projects, production changes etc &gt;</v>
      </c>
    </row>
    <row r="26" spans="2:4" ht="9" customHeight="1" thickBot="1">
      <c r="B26" s="110"/>
      <c r="C26" s="110"/>
      <c r="D26" s="104"/>
    </row>
    <row r="27" spans="1:4" ht="14.25" customHeight="1" thickBot="1">
      <c r="A27" s="569" t="str">
        <f>Translations!$B$102</f>
        <v>SITE VERIFICATION DETAILS</v>
      </c>
      <c r="B27" s="667"/>
      <c r="C27" s="570"/>
      <c r="D27" s="100"/>
    </row>
    <row r="28" spans="1:4" ht="120.75" customHeight="1">
      <c r="A28" s="59" t="str">
        <f>Translations!$B$212</f>
        <v>Site visited during verification:</v>
      </c>
      <c r="B28" s="657"/>
      <c r="C28" s="658"/>
      <c r="D28" s="102" t="str">
        <f>Translations!$B$445</f>
        <v>Yes / No &lt; Noting the MRR definition of 'site' for aviation. If the site visit was waived under Article 33, please provide brief details below under justification as to why not. See section 3.2.7 Guidance Document III.&gt;
&lt;If the site visit was carried out virtually because of force majeure please select no and complete the section below on justification for carrying out virtual site visits. Please  fill in the dates of visit, the number of days spent virtually on the verification and name of EU ETS (lead) auditors and technical experts involved in the virtual site visits under the boxes below. If  the virtual site visit was followed up by a physical site visit in the same verification once the force majeure circumstance was lifted, please select yes and fill in under justification for conducting a virtual site visit that a virtual site visit was carried out which was followed up by a physical site visit. Please follow the instructions for filling in the justification box and specify the reasons for carrying out a physical site visit in this verification. Section 4 in KGN II.5 on site visits provides more information&gt; </v>
      </c>
    </row>
    <row r="29" spans="1:4" ht="28.5" customHeight="1">
      <c r="A29" s="60" t="str">
        <f>Translations!$B$105</f>
        <v>Date(s) of visit(s):</v>
      </c>
      <c r="B29" s="659"/>
      <c r="C29" s="660"/>
      <c r="D29" s="102" t="str">
        <f>Translations!$B$446</f>
        <v>&lt;please fill in the box if the site is physically visited or if a virtual site visit has been carried out according to Article 34a AVR. Enter N/A if no  visit was carried out at all&gt;</v>
      </c>
    </row>
    <row r="30" spans="1:4" ht="30.75" customHeight="1">
      <c r="A30" s="60" t="str">
        <f>Translations!$B$215</f>
        <v>Number of days for site visit:</v>
      </c>
      <c r="B30" s="659"/>
      <c r="C30" s="660"/>
      <c r="D30" s="102" t="str">
        <f>Translations!$B$446</f>
        <v>&lt;please fill in the box if the site is physically visited or if a virtual site visit has been carried out according to Article 34a AVR. Enter N/A if no  visit was carried out at all&gt;</v>
      </c>
    </row>
    <row r="31" spans="1:4" ht="38.25">
      <c r="A31" s="60" t="str">
        <f>Translations!$B$216</f>
        <v>Name of EU ETS (lead) auditor(s) and technical experts undertaking site visit(s):</v>
      </c>
      <c r="B31" s="668"/>
      <c r="C31" s="669"/>
      <c r="D31" s="115" t="str">
        <f>Translations!$B$109</f>
        <v>Insert the name of the EU ETS lead auditor, the EU ETS auditor and technical expert involved in site visits</v>
      </c>
    </row>
    <row r="32" spans="1:4" ht="33.75" customHeight="1">
      <c r="A32" s="60" t="str">
        <f>Translations!$B$447</f>
        <v>Article 33: Justification for not undertaking site visit:</v>
      </c>
      <c r="B32" s="659"/>
      <c r="C32" s="660"/>
      <c r="D32" s="102" t="str">
        <f>Translations!$B$218</f>
        <v>if no, insert brief reasons why visit was not considered necessary</v>
      </c>
    </row>
    <row r="33" spans="1:4" ht="51">
      <c r="A33" s="60" t="str">
        <f>Translations!$B$417</f>
        <v>AVR Article 34a: Justification for conducting a virtual site visit </v>
      </c>
      <c r="B33" s="659"/>
      <c r="C33" s="660"/>
      <c r="D33" s="102" t="str">
        <f>Translations!$B$418</f>
        <v>if no above, insert brief reasons why a virtual site visit was considered necessary. Please also specify the date on which approval of the CA was obtained for the virtual site visit. If a generic authorisation for virtual site visit was issued in accordance with Article 34a(4) of the AVR please specify this. For more information please see section 4 of KGN II.5 on site visits. </v>
      </c>
    </row>
    <row r="34" spans="1:4" ht="39" thickBot="1">
      <c r="A34" s="60" t="str">
        <f>Translations!$B$448</f>
        <v>Date of written approval from Competent Authority for a virtual site visit:</v>
      </c>
      <c r="B34" s="698"/>
      <c r="C34" s="699"/>
      <c r="D34" s="102" t="str">
        <f>Translations!$B$449</f>
        <v>If response above is no, the date of written Competent Authority approval for virtual site visit requirement is: &lt; insert date&gt;</v>
      </c>
    </row>
    <row r="35" spans="1:4" ht="9" customHeight="1" thickBot="1">
      <c r="A35" s="70"/>
      <c r="B35" s="116"/>
      <c r="C35" s="116"/>
      <c r="D35" s="100"/>
    </row>
    <row r="36" spans="1:4" ht="14.25" customHeight="1" thickBot="1">
      <c r="A36" s="625" t="str">
        <f>Translations!$B$499</f>
        <v>COMPLIANCE WITH EU CORSIA RULES FOR CORSIA tCO2 DECLARED ABOVE</v>
      </c>
      <c r="B36" s="626"/>
      <c r="C36" s="627"/>
      <c r="D36" s="688" t="str">
        <f>Translations!$B$219</f>
        <v>Only brief answers are required here.  If more detail is needed  for a No response, add this to the relevant section of Annex 1 relating to findings on uncorrected non-compliances or non-conformities</v>
      </c>
    </row>
    <row r="37" spans="1:4" ht="24.75" customHeight="1">
      <c r="A37" s="639" t="str">
        <f>Translations!$B$116</f>
        <v>Monitoring Plan requirements met:</v>
      </c>
      <c r="B37" s="709"/>
      <c r="C37" s="710"/>
      <c r="D37" s="576"/>
    </row>
    <row r="38" spans="1:4" ht="15" customHeight="1">
      <c r="A38" s="562"/>
      <c r="B38" s="696" t="str">
        <f>Translations!$B$117</f>
        <v>If no, because.......</v>
      </c>
      <c r="C38" s="697"/>
      <c r="D38" s="184"/>
    </row>
    <row r="39" spans="1:4" ht="30" customHeight="1">
      <c r="A39" s="562"/>
      <c r="B39" s="659"/>
      <c r="C39" s="660"/>
      <c r="D39" s="102" t="str">
        <f>Translations!$B$118</f>
        <v>&lt; insert reasons why the rule is not complied with&gt;</v>
      </c>
    </row>
    <row r="40" spans="1:4" ht="42.75" customHeight="1">
      <c r="A40" s="562" t="str">
        <f>Translations!$B$500</f>
        <v>EU Regulation on CORSIA and M&amp;R met:</v>
      </c>
      <c r="B40" s="668"/>
      <c r="C40" s="669"/>
      <c r="D40" s="102" t="str">
        <f>Translations!$B$501</f>
        <v>Aircraft operators falling under Commission Regulation 2019/ 1603 have to meet the MRR. Commission Regulation 2019/1603 also outlines which flights to report under CORSIA. Aircraft operators have to take  these requirements into account when assessing the completeness of flights </v>
      </c>
    </row>
    <row r="41" spans="1:4" ht="14.25" customHeight="1">
      <c r="A41" s="562"/>
      <c r="B41" s="696" t="str">
        <f>Translations!$B$117</f>
        <v>If no, because.......</v>
      </c>
      <c r="C41" s="697"/>
      <c r="D41" s="102"/>
    </row>
    <row r="42" spans="1:4" ht="30" customHeight="1">
      <c r="A42" s="562"/>
      <c r="B42" s="659"/>
      <c r="C42" s="660"/>
      <c r="D42" s="102" t="str">
        <f>Translations!$B$118</f>
        <v>&lt; insert reasons why the rule is not complied with&gt;</v>
      </c>
    </row>
    <row r="43" spans="1:4" ht="15.75" customHeight="1">
      <c r="A43" s="571" t="str">
        <f>Translations!$B$450</f>
        <v>Flight exemption criteria met:</v>
      </c>
      <c r="B43" s="668"/>
      <c r="C43" s="669"/>
      <c r="D43" s="102"/>
    </row>
    <row r="44" spans="1:4" ht="15" customHeight="1">
      <c r="A44" s="571"/>
      <c r="B44" s="696" t="str">
        <f>Translations!$B$117</f>
        <v>If no, because.......</v>
      </c>
      <c r="C44" s="697"/>
      <c r="D44" s="102"/>
    </row>
    <row r="45" spans="1:4" ht="30" customHeight="1">
      <c r="A45" s="571"/>
      <c r="B45" s="668"/>
      <c r="C45" s="669"/>
      <c r="D45" s="102" t="str">
        <f>Translations!$B$118</f>
        <v>&lt; insert reasons why the rule is not complied with&gt;</v>
      </c>
    </row>
    <row r="46" spans="1:4" ht="34.5" customHeight="1">
      <c r="A46" s="562" t="str">
        <f>Translations!$B$451</f>
        <v>Use of biofuels has been assessed in accordance with Article 29 of Directive 2018/2001/EC:</v>
      </c>
      <c r="B46" s="668"/>
      <c r="C46" s="669"/>
      <c r="D46" s="102" t="str">
        <f>Translations!$B$502</f>
        <v>&lt;please confirm that biofuels for aviation for which an emission factor of zero is claimed, meets the EU sustainability and GHG savings criteria. If zero rating is not claimed enter N/A&gt;</v>
      </c>
    </row>
    <row r="47" spans="1:4" ht="14.25" customHeight="1">
      <c r="A47" s="562"/>
      <c r="B47" s="696" t="str">
        <f>Translations!$B$117</f>
        <v>If no, because.......</v>
      </c>
      <c r="C47" s="697"/>
      <c r="D47" s="115"/>
    </row>
    <row r="48" spans="1:4" ht="30" customHeight="1" thickBot="1">
      <c r="A48" s="563"/>
      <c r="B48" s="698"/>
      <c r="C48" s="699"/>
      <c r="D48" s="102" t="str">
        <f>Translations!$B$222</f>
        <v>&lt; insert reasons why biofuel use has not been assessed&gt;</v>
      </c>
    </row>
    <row r="49" spans="1:4" ht="7.5" customHeight="1" thickBot="1">
      <c r="A49" s="693"/>
      <c r="B49" s="693"/>
      <c r="C49" s="693"/>
      <c r="D49" s="102"/>
    </row>
    <row r="50" spans="1:4" ht="15" customHeight="1" thickBot="1">
      <c r="A50" s="643" t="str">
        <f>Translations!$B$422</f>
        <v>COMPLIANCE WITH EU REGULATION ON A&amp;V</v>
      </c>
      <c r="B50" s="644"/>
      <c r="C50" s="644"/>
      <c r="D50" s="102"/>
    </row>
    <row r="51" spans="1:3" ht="17.25" customHeight="1">
      <c r="A51" s="639" t="str">
        <f>Translations!$B$503</f>
        <v>Data verified in detail and back to source: 
(AVR Article 14 &amp; Article 16(2)(g))</v>
      </c>
      <c r="B51" s="711"/>
      <c r="C51" s="712"/>
    </row>
    <row r="52" spans="1:4" ht="15" customHeight="1">
      <c r="A52" s="565"/>
      <c r="B52" s="696" t="str">
        <f>Translations!$B$117</f>
        <v>If no, because.......</v>
      </c>
      <c r="C52" s="697"/>
      <c r="D52" s="102"/>
    </row>
    <row r="53" spans="1:4" ht="30" customHeight="1">
      <c r="A53" s="565"/>
      <c r="B53" s="659"/>
      <c r="C53" s="660"/>
      <c r="D53" s="115" t="str">
        <f>Translations!$B$124</f>
        <v>&lt; insert brief reasons why detailed data verification is not considered necessary and/or why data was not verified back to primary source data&gt;</v>
      </c>
    </row>
    <row r="54" spans="1:4" ht="14.25" customHeight="1">
      <c r="A54" s="565"/>
      <c r="B54" s="696" t="str">
        <f>Translations!$B$424</f>
        <v>If yes, was this part of site verification….</v>
      </c>
      <c r="C54" s="697"/>
      <c r="D54" s="102"/>
    </row>
    <row r="55" spans="1:4" ht="13.5" customHeight="1">
      <c r="A55" s="565"/>
      <c r="B55" s="659"/>
      <c r="C55" s="660"/>
      <c r="D55" s="100"/>
    </row>
    <row r="56" spans="1:4" ht="17.25" customHeight="1">
      <c r="A56" s="562" t="str">
        <f>Translations!$B$504</f>
        <v>Control activities are documented, implemented, maintained and effective to mitigate the inherent risks:
(AVR Article 14(b))</v>
      </c>
      <c r="B56" s="668"/>
      <c r="C56" s="669"/>
      <c r="D56" s="102"/>
    </row>
    <row r="57" spans="1:4" ht="15.75" customHeight="1">
      <c r="A57" s="562"/>
      <c r="B57" s="696" t="str">
        <f>Translations!$B$117</f>
        <v>If no, because.......</v>
      </c>
      <c r="C57" s="697"/>
      <c r="D57" s="102"/>
    </row>
    <row r="58" spans="1:4" ht="36.75" customHeight="1">
      <c r="A58" s="562"/>
      <c r="B58" s="659"/>
      <c r="C58" s="660"/>
      <c r="D58" s="102" t="str">
        <f>Translations!$B$118</f>
        <v>&lt; insert reasons why the rule is not complied with&gt;</v>
      </c>
    </row>
    <row r="59" spans="1:4" ht="17.25" customHeight="1">
      <c r="A59" s="562" t="str">
        <f>Translations!$B$505</f>
        <v>Procedures listed in monitoring plan are documented, implemented, maintained and effective to mitigate the inherent risks and control risks:
(AVR Article 14(c))</v>
      </c>
      <c r="B59" s="668"/>
      <c r="C59" s="669"/>
      <c r="D59" s="102"/>
    </row>
    <row r="60" spans="1:4" ht="19.5" customHeight="1">
      <c r="A60" s="562"/>
      <c r="B60" s="696" t="str">
        <f>Translations!$B$117</f>
        <v>If no, because.......</v>
      </c>
      <c r="C60" s="697"/>
      <c r="D60" s="102"/>
    </row>
    <row r="61" spans="1:4" ht="47.25" customHeight="1">
      <c r="A61" s="562"/>
      <c r="B61" s="659"/>
      <c r="C61" s="660"/>
      <c r="D61" s="102" t="str">
        <f>Translations!$B$118</f>
        <v>&lt; insert reasons why the rule is not complied with&gt;</v>
      </c>
    </row>
    <row r="62" spans="1:4" ht="15.75" customHeight="1">
      <c r="A62" s="562" t="str">
        <f>Translations!$B$506</f>
        <v>Data verification:
(AVR Article 16 (1),(2g),(2i))</v>
      </c>
      <c r="B62" s="691"/>
      <c r="C62" s="692"/>
      <c r="D62" s="102" t="str">
        <f>Translations!$B$224</f>
        <v>&lt;data verification completed as required &gt;</v>
      </c>
    </row>
    <row r="63" spans="1:4" ht="17.25" customHeight="1">
      <c r="A63" s="562"/>
      <c r="B63" s="696" t="str">
        <f>Translations!$B$117</f>
        <v>If no, because.......</v>
      </c>
      <c r="C63" s="697"/>
      <c r="D63" s="102"/>
    </row>
    <row r="64" spans="1:4" ht="30" customHeight="1">
      <c r="A64" s="562"/>
      <c r="B64" s="684"/>
      <c r="C64" s="685"/>
      <c r="D64" s="102" t="str">
        <f>Translations!$B$118</f>
        <v>&lt; insert reasons why the rule is not complied with&gt;</v>
      </c>
    </row>
    <row r="65" spans="1:4" s="117" customFormat="1" ht="16.5" customHeight="1">
      <c r="A65" s="562" t="str">
        <f>Translations!$B$507</f>
        <v>Completeness of flights/data when compared to air traffic data e.g. Eurocontrol:
(AVR Article 16(2)(d))</v>
      </c>
      <c r="B65" s="635"/>
      <c r="C65" s="636"/>
      <c r="D65" s="102"/>
    </row>
    <row r="66" spans="1:4" s="117" customFormat="1" ht="20.25" customHeight="1">
      <c r="A66" s="562"/>
      <c r="B66" s="696" t="str">
        <f>Translations!$B$117</f>
        <v>If no, because.......</v>
      </c>
      <c r="C66" s="697"/>
      <c r="D66" s="214"/>
    </row>
    <row r="67" spans="1:4" ht="30" customHeight="1">
      <c r="A67" s="562"/>
      <c r="B67" s="659"/>
      <c r="C67" s="660"/>
      <c r="D67" s="102" t="str">
        <f>Translations!$B$226</f>
        <v>&lt; insert reasons why data is not complete or comparable&gt;</v>
      </c>
    </row>
    <row r="68" spans="1:4" s="117" customFormat="1" ht="18" customHeight="1">
      <c r="A68" s="562" t="str">
        <f>Translations!$B$508</f>
        <v>Consistency between reported data and 'mass &amp; balance' documentation:
(AVR Article 16(2)(e))</v>
      </c>
      <c r="B68" s="694"/>
      <c r="C68" s="695"/>
      <c r="D68" s="102"/>
    </row>
    <row r="69" spans="1:4" s="117" customFormat="1" ht="17.25" customHeight="1">
      <c r="A69" s="562"/>
      <c r="B69" s="696" t="str">
        <f>Translations!$B$117</f>
        <v>If no, because.......</v>
      </c>
      <c r="C69" s="697"/>
      <c r="D69" s="214"/>
    </row>
    <row r="70" spans="1:4" ht="30" customHeight="1">
      <c r="A70" s="562"/>
      <c r="B70" s="659"/>
      <c r="C70" s="660"/>
      <c r="D70" s="102" t="str">
        <f>Translations!$B$228</f>
        <v>&lt; insert reasons why data is not consistent&gt;</v>
      </c>
    </row>
    <row r="71" spans="1:4" s="117" customFormat="1" ht="18" customHeight="1">
      <c r="A71" s="562" t="str">
        <f>Translations!$B$509</f>
        <v>Consistency between aggregate fuel consumption and fuel purchase/supply data:
(AVR Article 16(2)(f))</v>
      </c>
      <c r="B71" s="694"/>
      <c r="C71" s="695"/>
      <c r="D71" s="102"/>
    </row>
    <row r="72" spans="1:4" s="117" customFormat="1" ht="16.5" customHeight="1">
      <c r="A72" s="562"/>
      <c r="B72" s="696" t="str">
        <f>Translations!$B$117</f>
        <v>If no, because.......</v>
      </c>
      <c r="C72" s="697"/>
      <c r="D72" s="102"/>
    </row>
    <row r="73" spans="1:4" ht="30" customHeight="1">
      <c r="A73" s="562"/>
      <c r="B73" s="659"/>
      <c r="C73" s="660"/>
      <c r="D73" s="102" t="str">
        <f>Translations!$B$228</f>
        <v>&lt; insert reasons why data is not consistent&gt;</v>
      </c>
    </row>
    <row r="74" spans="1:4" ht="17.25" customHeight="1">
      <c r="A74" s="562" t="str">
        <f>Translations!$B$510</f>
        <v>Correct application of monitoring methodology:
(AVR Article 17)</v>
      </c>
      <c r="B74" s="668"/>
      <c r="C74" s="669"/>
      <c r="D74" s="102"/>
    </row>
    <row r="75" spans="1:4" ht="15.75" customHeight="1">
      <c r="A75" s="562"/>
      <c r="B75" s="696" t="str">
        <f>Translations!$B$117</f>
        <v>If no, because.......</v>
      </c>
      <c r="C75" s="697"/>
      <c r="D75" s="184"/>
    </row>
    <row r="76" spans="1:4" ht="30" customHeight="1">
      <c r="A76" s="562"/>
      <c r="B76" s="659"/>
      <c r="C76" s="660"/>
      <c r="D76" s="102" t="str">
        <f>Translations!$B$118</f>
        <v>&lt; insert reasons why the rule is not complied with&gt;</v>
      </c>
    </row>
    <row r="77" spans="1:4" ht="17.25" customHeight="1">
      <c r="A77" s="642" t="str">
        <f>Translations!$B$511</f>
        <v>Verification of methods applied for missing data:
(AVR Article 18)</v>
      </c>
      <c r="B77" s="694"/>
      <c r="C77" s="695"/>
      <c r="D77" s="215"/>
    </row>
    <row r="78" spans="1:4" ht="16.5" customHeight="1">
      <c r="A78" s="642"/>
      <c r="B78" s="696" t="str">
        <f>Translations!$B$117</f>
        <v>If no, because.......</v>
      </c>
      <c r="C78" s="697"/>
      <c r="D78" s="184"/>
    </row>
    <row r="79" spans="1:4" ht="30" customHeight="1">
      <c r="A79" s="642"/>
      <c r="B79" s="659"/>
      <c r="C79" s="660"/>
      <c r="D79" s="102" t="str">
        <f>Translations!$B$230</f>
        <v>&lt; insert reasons why the emissions report is not complete and state whether there are data gaps that have used an alternate methodology or simplified approach&gt;</v>
      </c>
    </row>
    <row r="80" spans="1:4" ht="17.25" customHeight="1">
      <c r="A80" s="562" t="str">
        <f>Translations!$B$512</f>
        <v>Uncertainty assessment:
(AVR Article 19)</v>
      </c>
      <c r="B80" s="694"/>
      <c r="C80" s="695"/>
      <c r="D80" s="216" t="str">
        <f>Translations!$B$513</f>
        <v>&lt; confirmation of valid uncertainty assessments&gt; </v>
      </c>
    </row>
    <row r="81" spans="1:4" ht="15.75" customHeight="1">
      <c r="A81" s="562"/>
      <c r="B81" s="696" t="str">
        <f>Translations!$B$117</f>
        <v>If no, because.......</v>
      </c>
      <c r="C81" s="697"/>
      <c r="D81" s="184"/>
    </row>
    <row r="82" spans="1:4" ht="30" customHeight="1">
      <c r="A82" s="562"/>
      <c r="B82" s="659"/>
      <c r="C82" s="660"/>
      <c r="D82" s="102" t="str">
        <f>Translations!$B$118</f>
        <v>&lt; insert reasons why the rule is not complied with&gt;</v>
      </c>
    </row>
    <row r="83" spans="1:4" ht="17.25" customHeight="1">
      <c r="A83" s="562" t="str">
        <f>Translations!$B$136</f>
        <v>Competent Authority (Annex 2) guidance on M&amp;R met:</v>
      </c>
      <c r="B83" s="668"/>
      <c r="C83" s="669"/>
      <c r="D83" s="102"/>
    </row>
    <row r="84" spans="1:4" ht="16.5" customHeight="1">
      <c r="A84" s="562"/>
      <c r="B84" s="696" t="str">
        <f>Translations!$B$117</f>
        <v>If no, because.......</v>
      </c>
      <c r="C84" s="697"/>
      <c r="D84" s="184"/>
    </row>
    <row r="85" spans="1:4" ht="30" customHeight="1">
      <c r="A85" s="562"/>
      <c r="B85" s="659"/>
      <c r="C85" s="660"/>
      <c r="D85" s="102" t="str">
        <f>Translations!$B$118</f>
        <v>&lt; insert reasons why the rule is not complied with&gt;</v>
      </c>
    </row>
    <row r="86" spans="1:4" ht="30" customHeight="1">
      <c r="A86" s="60" t="str">
        <f>Translations!$B$137</f>
        <v>Previous year Non-Conformity(ies) corrected:</v>
      </c>
      <c r="B86" s="691"/>
      <c r="C86" s="692"/>
      <c r="D86" s="217"/>
    </row>
    <row r="87" spans="1:4" s="66" customFormat="1" ht="51.75" thickBot="1">
      <c r="A87" s="118" t="str">
        <f>Translations!$B$233</f>
        <v>Changes etc identified and not reported to the Competent Authority/included in updated MP:</v>
      </c>
      <c r="B87" s="686"/>
      <c r="C87" s="687"/>
      <c r="D87" s="102" t="str">
        <f>Translations!$B$460</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end&gt;</v>
      </c>
    </row>
    <row r="88" spans="2:4" ht="9" customHeight="1" thickBot="1">
      <c r="B88" s="110"/>
      <c r="C88" s="110"/>
      <c r="D88" s="100"/>
    </row>
    <row r="89" spans="1:4" ht="15" customHeight="1" thickBot="1">
      <c r="A89" s="572" t="str">
        <f>Translations!$B$140</f>
        <v>COMPLIANCE WITH THE MONITORING AND REPORTING PRINCIPLES</v>
      </c>
      <c r="B89" s="602"/>
      <c r="C89" s="573"/>
      <c r="D89" s="100"/>
    </row>
    <row r="90" spans="1:4" ht="45.75" customHeight="1">
      <c r="A90" s="632" t="str">
        <f>Translations!$B$141</f>
        <v>Accuracy:</v>
      </c>
      <c r="B90" s="648"/>
      <c r="C90" s="649"/>
      <c r="D90" s="102" t="str">
        <f>Translations!$B$142</f>
        <v>&lt; only brief comments are required in this section   NOTE - it is recognised that some principles are aspirational and it may not be possible to confirm absolute 'compliance'.  In addition, some principles are reliant upon others being met before 'compliance' can be 'confirmed'.</v>
      </c>
    </row>
    <row r="91" spans="1:4" ht="14.25" customHeight="1">
      <c r="A91" s="632"/>
      <c r="B91" s="640" t="str">
        <f>Translations!$B$117</f>
        <v>If no, because.......</v>
      </c>
      <c r="C91" s="641"/>
      <c r="D91" s="184"/>
    </row>
    <row r="92" spans="1:4" ht="14.25" customHeight="1">
      <c r="A92" s="581"/>
      <c r="B92" s="438"/>
      <c r="C92" s="439"/>
      <c r="D92" s="102" t="str">
        <f>Translations!$B$145</f>
        <v>&lt; insert reasons why the principle is not complied with&gt;</v>
      </c>
    </row>
    <row r="93" spans="1:4" ht="14.25" customHeight="1">
      <c r="A93" s="631" t="str">
        <f>Translations!$B$143</f>
        <v>Completeness:</v>
      </c>
      <c r="B93" s="635"/>
      <c r="C93" s="636"/>
      <c r="D93" s="102"/>
    </row>
    <row r="94" spans="1:4" ht="15" customHeight="1">
      <c r="A94" s="632"/>
      <c r="B94" s="640" t="str">
        <f>Translations!$B$117</f>
        <v>If no, because.......</v>
      </c>
      <c r="C94" s="641"/>
      <c r="D94" s="184"/>
    </row>
    <row r="95" spans="1:4" ht="14.25" customHeight="1">
      <c r="A95" s="581"/>
      <c r="B95" s="438"/>
      <c r="C95" s="439"/>
      <c r="D95" s="102" t="str">
        <f>Translations!$B$145</f>
        <v>&lt; insert reasons why the principle is not complied with&gt;</v>
      </c>
    </row>
    <row r="96" spans="1:4" ht="13.5" customHeight="1">
      <c r="A96" s="631" t="str">
        <f>Translations!$B$144</f>
        <v>Consistency:</v>
      </c>
      <c r="B96" s="635"/>
      <c r="C96" s="636"/>
      <c r="D96" s="102"/>
    </row>
    <row r="97" spans="1:4" ht="15.75" customHeight="1">
      <c r="A97" s="632"/>
      <c r="B97" s="640" t="str">
        <f>Translations!$B$117</f>
        <v>If no, because.......</v>
      </c>
      <c r="C97" s="641"/>
      <c r="D97" s="102"/>
    </row>
    <row r="98" spans="1:4" ht="14.25" customHeight="1">
      <c r="A98" s="581"/>
      <c r="B98" s="438"/>
      <c r="C98" s="439"/>
      <c r="D98" s="102" t="str">
        <f>Translations!$B$145</f>
        <v>&lt; insert reasons why the principle is not complied with&gt;</v>
      </c>
    </row>
    <row r="99" spans="1:4" s="66" customFormat="1" ht="12.75">
      <c r="A99" s="631" t="str">
        <f>Translations!$B$146</f>
        <v>Comparability over time:</v>
      </c>
      <c r="B99" s="637"/>
      <c r="C99" s="638"/>
      <c r="D99" s="185"/>
    </row>
    <row r="100" spans="1:4" ht="54.75" customHeight="1">
      <c r="A100" s="632"/>
      <c r="B100" s="684"/>
      <c r="C100" s="685"/>
      <c r="D100" s="102" t="str">
        <f>Translations!$B$147</f>
        <v>&lt;provide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v>
      </c>
    </row>
    <row r="101" spans="1:4" s="107" customFormat="1" ht="19.5" customHeight="1">
      <c r="A101" s="632"/>
      <c r="B101" s="640" t="str">
        <f>Translations!$B$117</f>
        <v>If no, because.......</v>
      </c>
      <c r="C101" s="641"/>
      <c r="D101" s="102"/>
    </row>
    <row r="102" spans="1:4" ht="14.25" customHeight="1">
      <c r="A102" s="581"/>
      <c r="B102" s="438"/>
      <c r="C102" s="439"/>
      <c r="D102" s="102" t="str">
        <f>Translations!$B$145</f>
        <v>&lt; insert reasons why the principle is not complied with&gt;</v>
      </c>
    </row>
    <row r="103" spans="1:3" ht="14.25" customHeight="1">
      <c r="A103" s="631" t="str">
        <f>Translations!$B$148</f>
        <v>Transparency:</v>
      </c>
      <c r="B103" s="635"/>
      <c r="C103" s="636"/>
    </row>
    <row r="104" spans="1:4" ht="16.5" customHeight="1">
      <c r="A104" s="632"/>
      <c r="B104" s="640" t="str">
        <f>Translations!$B$117</f>
        <v>If no, because.......</v>
      </c>
      <c r="C104" s="641"/>
      <c r="D104" s="102"/>
    </row>
    <row r="105" spans="1:4" ht="14.25" customHeight="1">
      <c r="A105" s="581"/>
      <c r="B105" s="438"/>
      <c r="C105" s="439"/>
      <c r="D105" s="102" t="str">
        <f>Translations!$B$145</f>
        <v>&lt; insert reasons why the principle is not complied with&gt;</v>
      </c>
    </row>
    <row r="106" spans="1:4" s="66" customFormat="1" ht="16.5" customHeight="1">
      <c r="A106" s="571" t="str">
        <f>Translations!$B$149</f>
        <v>Integrity of methodology:</v>
      </c>
      <c r="B106" s="635"/>
      <c r="C106" s="636"/>
      <c r="D106" s="124"/>
    </row>
    <row r="107" spans="1:4" s="66" customFormat="1" ht="30" customHeight="1">
      <c r="A107" s="571"/>
      <c r="B107" s="713" t="str">
        <f>Translations!$B$117</f>
        <v>If no, because.......</v>
      </c>
      <c r="C107" s="614"/>
      <c r="D107" s="102" t="str">
        <f>Translations!$B$145</f>
        <v>&lt; insert reasons why the principle is not complied with&gt;</v>
      </c>
    </row>
    <row r="108" spans="1:4" s="120" customFormat="1" ht="30" customHeight="1" thickBot="1">
      <c r="A108" s="119" t="str">
        <f>Translations!$B$150</f>
        <v>Continuous improvement:</v>
      </c>
      <c r="B108" s="686" t="str">
        <f>Translations!$B$235</f>
        <v>Yes (See Annex 1 for recommendations) / No, no improvements identified as required.  </v>
      </c>
      <c r="C108" s="687"/>
      <c r="D108" s="102" t="str">
        <f>Translations!$B$151</f>
        <v>&lt;please outline in Annex 1 any key points of performance improvement identified or state here why non-applicable&gt;</v>
      </c>
    </row>
    <row r="109" spans="1:4" ht="10.5" customHeight="1" thickBot="1">
      <c r="A109" s="70"/>
      <c r="B109" s="122"/>
      <c r="C109" s="122"/>
      <c r="D109" s="100"/>
    </row>
    <row r="110" spans="1:4" ht="15" customHeight="1" thickBot="1">
      <c r="A110" s="625" t="str">
        <f>Translations!$B$152</f>
        <v>OPINION</v>
      </c>
      <c r="B110" s="626"/>
      <c r="C110" s="627"/>
      <c r="D110" s="197" t="str">
        <f>Translations!$B$514</f>
        <v>Delete the Opinion Template text lines in this OPTION that are NOT applicable - THE OPINION TEXT SELECTED APPLIES WHERE ONLY CORSIA IS REPORTED</v>
      </c>
    </row>
    <row r="111" spans="1:4" ht="81" customHeight="1">
      <c r="A111" s="59" t="str">
        <f>Translations!$B$154</f>
        <v>OPINION - verified as satisfactory: </v>
      </c>
      <c r="B111" s="619" t="str">
        <f>Translations!$B$515</f>
        <v>We have conducted a verification of the greenhouse gas data reported by the above Aircraft Operator in its Annual Emissions Report as presented above for the CORSIA. On the basis of the verification work undertaken (see Annex 2) these data are fairly stated.</v>
      </c>
      <c r="C111" s="620"/>
      <c r="D111" s="102" t="str">
        <f>Translations!$B$516</f>
        <v>&lt; Either this opinion text if there is no problem and there are no specific comments to be made in relation to things that might affect data quality or the interpretation of the opinion by a user for CORSIA. This opinion statement may only be selected if there are no uncorrected misstatements, non-conformities and non-compliances. NOTE - only a positive form of words is acceptable for a verified opinion - DO NOT CHANGE THE FORM OF WORDS IN THESE OPINION TEXTS - AMEND THE REPORT TYPE AND ADD DETAIL WHERE REQUESTED.</v>
      </c>
    </row>
    <row r="112" spans="1:4" ht="55.5" customHeight="1">
      <c r="A112" s="591" t="str">
        <f>Translations!$B$158</f>
        <v>OPINION - verified with comments: </v>
      </c>
      <c r="B112" s="615" t="str">
        <f>Translations!$B$517</f>
        <v>We have conducted a verification of the greenhouse gas data reported by the above Aircraft Operator in its Annual Emissions Report as presented above for the CORSIA.   On the basis of the verification work undertaken (see Annex 2) these data are fairly stated, with the exception of: </v>
      </c>
      <c r="C112" s="616"/>
      <c r="D112" s="102" t="str">
        <f>Translations!$B$518</f>
        <v>&lt; OR this opinion text if the opinion is qualified with comments for the user of the opinion in relation to CORSIA reporting. 
Please provide brief details of any exceptions that might affect the data and therefore qualify the opinion.</v>
      </c>
    </row>
    <row r="113" spans="1:4" ht="46.5" customHeight="1">
      <c r="A113" s="592"/>
      <c r="B113" s="617"/>
      <c r="C113" s="618"/>
      <c r="D113" s="102" t="str">
        <f>Translations!$B$469</f>
        <v>‌NOTE - only a positive form of words is acceptable for a verified opinion - DO NOT CHANGE THE FORM OF WORDS IN THESE OPINION TEXTS - AMEND THE REPORT TYPE AND ADD DETAIL OR ADD COMMENTS WHERE REQUESTED</v>
      </c>
    </row>
    <row r="114" spans="1:4" ht="12.75" customHeight="1">
      <c r="A114" s="621" t="str">
        <f>Translations!$B$162</f>
        <v>Comments which qualify the opinion:</v>
      </c>
      <c r="B114" s="600" t="s">
        <v>422</v>
      </c>
      <c r="C114" s="601"/>
      <c r="D114" s="580" t="str">
        <f>Translations!$B$470</f>
        <v>&lt;Note - these are effectively warning caveats to the opinion user including indication of non-material misstatements, non-compliances and non-conformities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
</v>
      </c>
    </row>
    <row r="115" spans="1:4" ht="12.75" customHeight="1">
      <c r="A115" s="621"/>
      <c r="B115" s="600" t="s">
        <v>423</v>
      </c>
      <c r="C115" s="601" t="s">
        <v>423</v>
      </c>
      <c r="D115" s="580"/>
    </row>
    <row r="116" spans="1:4" ht="12.75" customHeight="1">
      <c r="A116" s="621"/>
      <c r="B116" s="600" t="s">
        <v>424</v>
      </c>
      <c r="C116" s="601" t="s">
        <v>424</v>
      </c>
      <c r="D116" s="580"/>
    </row>
    <row r="117" spans="1:4" ht="12.75" customHeight="1">
      <c r="A117" s="621"/>
      <c r="B117" s="600"/>
      <c r="C117" s="601"/>
      <c r="D117" s="580"/>
    </row>
    <row r="118" spans="1:4" ht="12.75" customHeight="1">
      <c r="A118" s="621"/>
      <c r="B118" s="600"/>
      <c r="C118" s="601"/>
      <c r="D118" s="580"/>
    </row>
    <row r="119" spans="1:4" ht="12.75" customHeight="1">
      <c r="A119" s="621"/>
      <c r="B119" s="600"/>
      <c r="C119" s="601"/>
      <c r="D119" s="580"/>
    </row>
    <row r="120" spans="1:4" ht="12.75" customHeight="1">
      <c r="A120" s="621"/>
      <c r="B120" s="600"/>
      <c r="C120" s="601"/>
      <c r="D120" s="580" t="str">
        <f>Translations!$B$164</f>
        <v>&lt;insert comments in relation to any exceptions that have been noted that might/ do affect the verification and therefore which caveat the opinion. Please number each comment separately&gt;</v>
      </c>
    </row>
    <row r="121" spans="1:4" ht="12.75" customHeight="1">
      <c r="A121" s="621"/>
      <c r="B121" s="600"/>
      <c r="C121" s="601"/>
      <c r="D121" s="580"/>
    </row>
    <row r="122" spans="1:4" ht="12.75" customHeight="1">
      <c r="A122" s="622"/>
      <c r="B122" s="600"/>
      <c r="C122" s="601"/>
      <c r="D122" s="142"/>
    </row>
    <row r="123" spans="1:4" ht="69.75" customHeight="1">
      <c r="A123" s="563" t="str">
        <f>Translations!$B$165</f>
        <v>OPINION - not verified: </v>
      </c>
      <c r="B123" s="611" t="str">
        <f>Translations!$B$519</f>
        <v>We have conducted a verification of the greenhouse gas data reported by the above Aircraft Operator in its Annual Emissions Report as presented above for the CORSIA.  On the basis of the work undertaken (see Annex 2) these data CANNOT be verified due to - &lt;select/delete as appropriate&gt;</v>
      </c>
      <c r="C123" s="612"/>
      <c r="D123" s="198" t="str">
        <f>Translations!$B$472</f>
        <v>&lt; OR this opinion text if it is not possible to verify the data due to material misstatement(s), limitation of scope or non-conformities that provide insufficient clarity and prevent the verifier from stating with reasonable assurance that the data are free from material misstatements. These issues (material misstatements, non-conformities or non-compliance) should be specifically identified, as material items, in Annex 1, along with non-material concerns remaining at the point of final verification)</v>
      </c>
    </row>
    <row r="124" spans="1:4" ht="12.75" customHeight="1">
      <c r="A124" s="586"/>
      <c r="B124" s="613" t="str">
        <f>Translations!$B$244</f>
        <v>- uncorrected material mis-statement (individual or in aggregate)</v>
      </c>
      <c r="C124" s="614"/>
      <c r="D124" s="142" t="str">
        <f>Translations!$B$172</f>
        <v>&lt;select the appropriate reasons from the list provided or add a reason if relevant&gt;</v>
      </c>
    </row>
    <row r="125" spans="1:4" ht="12.75" customHeight="1">
      <c r="A125" s="586"/>
      <c r="B125" s="613" t="str">
        <f>Translations!$B$169</f>
        <v>- uncorrected material non-conformity (individual or in aggregate)</v>
      </c>
      <c r="C125" s="614"/>
      <c r="D125" s="142"/>
    </row>
    <row r="126" spans="1:4" ht="12.75" customHeight="1">
      <c r="A126" s="586"/>
      <c r="B126" s="613" t="str">
        <f>Translations!$B$170</f>
        <v>- limitations in the data or information made available for verification</v>
      </c>
      <c r="C126" s="614"/>
      <c r="D126" s="142"/>
    </row>
    <row r="127" spans="1:4" ht="12.75" customHeight="1">
      <c r="A127" s="586"/>
      <c r="B127" s="613" t="str">
        <f>Translations!$B$171</f>
        <v>- limitations of scope due to lack of clarity &amp; or scope of the approved monitoring plan</v>
      </c>
      <c r="C127" s="614"/>
      <c r="D127" s="184"/>
    </row>
    <row r="128" spans="1:4" ht="12.75" customHeight="1">
      <c r="A128" s="586"/>
      <c r="B128" s="613" t="str">
        <f>Translations!$B$173</f>
        <v>- the monitoring plan is not approved by the competent authority</v>
      </c>
      <c r="C128" s="614"/>
      <c r="D128" s="184"/>
    </row>
    <row r="129" spans="1:4" ht="12.75" customHeight="1" thickBot="1">
      <c r="A129" s="85"/>
      <c r="B129" s="598"/>
      <c r="C129" s="599"/>
      <c r="D129" s="184"/>
    </row>
    <row r="130" spans="1:4" ht="10.5" customHeight="1" thickBot="1">
      <c r="A130" s="70"/>
      <c r="B130" s="122"/>
      <c r="C130" s="122"/>
      <c r="D130" s="100"/>
    </row>
    <row r="131" spans="1:4" ht="13.5" thickBot="1">
      <c r="A131" s="572" t="str">
        <f>Translations!$B$174</f>
        <v>VERIFICATION TEAM</v>
      </c>
      <c r="B131" s="602"/>
      <c r="C131" s="573"/>
      <c r="D131" s="100"/>
    </row>
    <row r="132" spans="1:4" ht="12.75">
      <c r="A132" s="193" t="str">
        <f>Translations!$B$175</f>
        <v>Lead EU ETS Auditor:</v>
      </c>
      <c r="B132" s="603"/>
      <c r="C132" s="604"/>
      <c r="D132" s="115" t="str">
        <f>Translations!$B$176</f>
        <v>&lt;insert name&gt;</v>
      </c>
    </row>
    <row r="133" spans="1:4" ht="12.75">
      <c r="A133" s="188" t="str">
        <f>Translations!$B$177</f>
        <v>EU ETS Auditor(s):</v>
      </c>
      <c r="B133" s="607"/>
      <c r="C133" s="608"/>
      <c r="D133" s="115" t="str">
        <f>Translations!$B$176</f>
        <v>&lt;insert name&gt;</v>
      </c>
    </row>
    <row r="134" spans="1:4" ht="25.5">
      <c r="A134" s="188" t="str">
        <f>Translations!$B$178</f>
        <v>Technical Expert(s) (EU ETS Auditor):</v>
      </c>
      <c r="B134" s="607"/>
      <c r="C134" s="608"/>
      <c r="D134" s="115" t="str">
        <f>Translations!$B$176</f>
        <v>&lt;insert name&gt;</v>
      </c>
    </row>
    <row r="135" spans="1:4" ht="12.75">
      <c r="A135" s="188" t="str">
        <f>Translations!$B$179</f>
        <v>Independent Reviewer:</v>
      </c>
      <c r="B135" s="607"/>
      <c r="C135" s="608"/>
      <c r="D135" s="115" t="str">
        <f>Translations!$B$176</f>
        <v>&lt;insert name&gt;</v>
      </c>
    </row>
    <row r="136" spans="1:4" ht="26.25" thickBot="1">
      <c r="A136" s="194" t="str">
        <f>Translations!$B$180</f>
        <v>Technical Expert(s) (Independent Review):</v>
      </c>
      <c r="B136" s="609"/>
      <c r="C136" s="610"/>
      <c r="D136" s="115" t="str">
        <f>Translations!$B$176</f>
        <v>&lt;insert name&gt;</v>
      </c>
    </row>
    <row r="137" spans="2:4" ht="13.5" thickBot="1">
      <c r="B137" s="110"/>
      <c r="C137" s="110"/>
      <c r="D137" s="100"/>
    </row>
    <row r="138" spans="1:4" ht="12.75">
      <c r="A138" s="193" t="str">
        <f>CONCATENATE(Signed_on_behalf_of,$B$117,":")</f>
        <v>Signed on behalf of :</v>
      </c>
      <c r="B138" s="594"/>
      <c r="C138" s="595"/>
      <c r="D138" s="102" t="str">
        <f>Translations!$B$182</f>
        <v>&lt;insert authorised signature here&gt;</v>
      </c>
    </row>
    <row r="139" spans="1:4" ht="51">
      <c r="A139" s="188" t="str">
        <f>Translations!$B$245</f>
        <v>Name of authorised signatory :</v>
      </c>
      <c r="B139" s="596"/>
      <c r="C139" s="597"/>
      <c r="D139" s="102" t="str">
        <f>Translations!$B$184</f>
        <v>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v>
      </c>
    </row>
    <row r="140" spans="1:4" ht="13.5" thickBot="1">
      <c r="A140" s="194" t="str">
        <f>Translations!$B$495</f>
        <v>Date of Opinion(s) :</v>
      </c>
      <c r="B140" s="605"/>
      <c r="C140" s="606"/>
      <c r="D140" s="102" t="str">
        <f>Translations!$B$186</f>
        <v>&lt;insert date of opinion&gt; - Note this date must change if the opinion is updated</v>
      </c>
    </row>
    <row r="141" spans="2:4" ht="13.5" thickBot="1">
      <c r="B141" s="110"/>
      <c r="C141" s="110"/>
      <c r="D141" s="102"/>
    </row>
    <row r="142" spans="1:4" ht="12.75">
      <c r="A142" s="193" t="str">
        <f>Translations!$B$187</f>
        <v>Name of verifier:</v>
      </c>
      <c r="B142" s="594"/>
      <c r="C142" s="595"/>
      <c r="D142" s="102" t="str">
        <f>Translations!$B$188</f>
        <v>&lt;insert formal name of the verifier&gt; </v>
      </c>
    </row>
    <row r="143" spans="1:4" ht="12.75">
      <c r="A143" s="188" t="str">
        <f>Translations!$B$247</f>
        <v>Contact Address :</v>
      </c>
      <c r="B143" s="596"/>
      <c r="C143" s="597"/>
      <c r="D143" s="102" t="str">
        <f>Translations!$B$190</f>
        <v>&lt;insert formal contact address of the verifier, including email address&gt;</v>
      </c>
    </row>
    <row r="144" spans="1:4" ht="12.75">
      <c r="A144" s="188" t="str">
        <f>Translations!$B$191</f>
        <v>Date of verification contract:</v>
      </c>
      <c r="B144" s="596"/>
      <c r="C144" s="597"/>
      <c r="D144" s="104"/>
    </row>
    <row r="145" spans="1:4" ht="25.5">
      <c r="A145" s="188" t="str">
        <f>Translations!$B$248</f>
        <v>Is the Verifier Accredited or Certified natural person?</v>
      </c>
      <c r="B145" s="596"/>
      <c r="C145" s="597"/>
      <c r="D145" s="129"/>
    </row>
    <row r="146" spans="1:4" ht="25.5">
      <c r="A146" s="208" t="str">
        <f>Translations!$B$432</f>
        <v>Name of National AB or authority certifying the verifier:</v>
      </c>
      <c r="B146" s="596"/>
      <c r="C146" s="597"/>
      <c r="D146" s="102" t="str">
        <f>Translations!$B$496</f>
        <v>&lt; insert the national Accreditation Body's name e.g. COFRAC if verifier is accredited; insert name of the Certifying National Authority if the verifier is certified under AVR Article 55(2);  insert the name of the Swiss approving body, if relevant.&gt;</v>
      </c>
    </row>
    <row r="147" spans="1:4" ht="26.25" thickBot="1">
      <c r="A147" s="194" t="str">
        <f>Translations!$B$497</f>
        <v>Accreditation/ Certification/ Registration number: </v>
      </c>
      <c r="B147" s="605"/>
      <c r="C147" s="606"/>
      <c r="D147" s="102" t="str">
        <f>Translations!$B$196</f>
        <v>&lt; as issued by the above Accreditation Body/ Certifying National Authority&gt;</v>
      </c>
    </row>
  </sheetData>
  <sheetProtection sheet="1" objects="1" scenarios="1" formatCells="0" formatColumns="0" formatRows="0"/>
  <mergeCells count="158">
    <mergeCell ref="B144:C144"/>
    <mergeCell ref="B145:C145"/>
    <mergeCell ref="B146:C146"/>
    <mergeCell ref="B147:C147"/>
    <mergeCell ref="B136:C136"/>
    <mergeCell ref="B138:C138"/>
    <mergeCell ref="B139:C139"/>
    <mergeCell ref="B140:C140"/>
    <mergeCell ref="B142:C142"/>
    <mergeCell ref="B143:C143"/>
    <mergeCell ref="B127:C127"/>
    <mergeCell ref="B128:C128"/>
    <mergeCell ref="B129:C129"/>
    <mergeCell ref="A131:C131"/>
    <mergeCell ref="B132:C132"/>
    <mergeCell ref="B133:C133"/>
    <mergeCell ref="A123:A128"/>
    <mergeCell ref="B134:C134"/>
    <mergeCell ref="B135:C135"/>
    <mergeCell ref="B120:C120"/>
    <mergeCell ref="D120:D121"/>
    <mergeCell ref="B121:C121"/>
    <mergeCell ref="B122:C122"/>
    <mergeCell ref="B123:C123"/>
    <mergeCell ref="B124:C124"/>
    <mergeCell ref="B125:C125"/>
    <mergeCell ref="B126:C126"/>
    <mergeCell ref="A112:A113"/>
    <mergeCell ref="B112:C113"/>
    <mergeCell ref="A114:A122"/>
    <mergeCell ref="B114:C114"/>
    <mergeCell ref="D114:D119"/>
    <mergeCell ref="B115:C115"/>
    <mergeCell ref="B116:C116"/>
    <mergeCell ref="B117:C117"/>
    <mergeCell ref="B118:C118"/>
    <mergeCell ref="B119:C119"/>
    <mergeCell ref="A106:A107"/>
    <mergeCell ref="B106:C106"/>
    <mergeCell ref="B107:C107"/>
    <mergeCell ref="B108:C108"/>
    <mergeCell ref="A110:C110"/>
    <mergeCell ref="B111:C111"/>
    <mergeCell ref="A99:A102"/>
    <mergeCell ref="B99:C99"/>
    <mergeCell ref="B100:C100"/>
    <mergeCell ref="B101:C101"/>
    <mergeCell ref="A103:A105"/>
    <mergeCell ref="B103:C103"/>
    <mergeCell ref="B104:C104"/>
    <mergeCell ref="A93:A95"/>
    <mergeCell ref="B93:C93"/>
    <mergeCell ref="B94:C94"/>
    <mergeCell ref="A96:A98"/>
    <mergeCell ref="B96:C96"/>
    <mergeCell ref="B97:C97"/>
    <mergeCell ref="A77:A79"/>
    <mergeCell ref="A80:A82"/>
    <mergeCell ref="A83:A85"/>
    <mergeCell ref="A89:C89"/>
    <mergeCell ref="A90:A92"/>
    <mergeCell ref="B90:C90"/>
    <mergeCell ref="B91:C91"/>
    <mergeCell ref="B82:C82"/>
    <mergeCell ref="B83:C83"/>
    <mergeCell ref="B84:C84"/>
    <mergeCell ref="A59:A61"/>
    <mergeCell ref="A62:A64"/>
    <mergeCell ref="A65:A67"/>
    <mergeCell ref="A68:A70"/>
    <mergeCell ref="A71:A73"/>
    <mergeCell ref="A74:A76"/>
    <mergeCell ref="A50:C50"/>
    <mergeCell ref="A51:A55"/>
    <mergeCell ref="A56:A58"/>
    <mergeCell ref="B51:C51"/>
    <mergeCell ref="B52:C52"/>
    <mergeCell ref="B53:C53"/>
    <mergeCell ref="B54:C54"/>
    <mergeCell ref="B55:C55"/>
    <mergeCell ref="B57:C57"/>
    <mergeCell ref="B58:C58"/>
    <mergeCell ref="D36:D37"/>
    <mergeCell ref="A37:A39"/>
    <mergeCell ref="B39:C39"/>
    <mergeCell ref="A40:A42"/>
    <mergeCell ref="A43:A45"/>
    <mergeCell ref="A46:A48"/>
    <mergeCell ref="B40:C40"/>
    <mergeCell ref="B41:C41"/>
    <mergeCell ref="B42:C42"/>
    <mergeCell ref="B43:C43"/>
    <mergeCell ref="B25:C25"/>
    <mergeCell ref="B37:C37"/>
    <mergeCell ref="A27:C27"/>
    <mergeCell ref="B28:C28"/>
    <mergeCell ref="B29:C29"/>
    <mergeCell ref="B30:C30"/>
    <mergeCell ref="B31:C31"/>
    <mergeCell ref="B32:C32"/>
    <mergeCell ref="B33:C33"/>
    <mergeCell ref="B34:C34"/>
    <mergeCell ref="B14:C14"/>
    <mergeCell ref="B15:C15"/>
    <mergeCell ref="A18:C18"/>
    <mergeCell ref="B22:C22"/>
    <mergeCell ref="B23:C23"/>
    <mergeCell ref="B24:C24"/>
    <mergeCell ref="B19:C19"/>
    <mergeCell ref="B20:C20"/>
    <mergeCell ref="B21:C21"/>
    <mergeCell ref="B8:C8"/>
    <mergeCell ref="B9:C9"/>
    <mergeCell ref="B10:C10"/>
    <mergeCell ref="B11:C11"/>
    <mergeCell ref="B12:C12"/>
    <mergeCell ref="B13:C13"/>
    <mergeCell ref="A2:C2"/>
    <mergeCell ref="D2:D4"/>
    <mergeCell ref="A3:C3"/>
    <mergeCell ref="A5:C5"/>
    <mergeCell ref="B6:C6"/>
    <mergeCell ref="B7:C7"/>
    <mergeCell ref="B44:C44"/>
    <mergeCell ref="B45:C45"/>
    <mergeCell ref="B46:C46"/>
    <mergeCell ref="B47:C47"/>
    <mergeCell ref="B48:C48"/>
    <mergeCell ref="A36:C36"/>
    <mergeCell ref="B38:C38"/>
    <mergeCell ref="B56:C56"/>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85:C85"/>
    <mergeCell ref="B86:C86"/>
    <mergeCell ref="B87:C87"/>
    <mergeCell ref="A49:C49"/>
    <mergeCell ref="B76:C76"/>
    <mergeCell ref="B77:C77"/>
    <mergeCell ref="B78:C78"/>
    <mergeCell ref="B79:C79"/>
    <mergeCell ref="B80:C80"/>
    <mergeCell ref="B81:C81"/>
  </mergeCells>
  <dataValidations count="13">
    <dataValidation type="list" allowBlank="1" showInputMessage="1" showErrorMessage="1" sqref="B14">
      <formula1>smallemitterderogations</formula1>
    </dataValidation>
    <dataValidation type="list" allowBlank="1" showInputMessage="1" showErrorMessage="1" sqref="B11">
      <formula1>CompetentAuthority</formula1>
    </dataValidation>
    <dataValidation type="list" allowBlank="1" showInputMessage="1" showErrorMessage="1" sqref="B19">
      <formula1>reportingyear</formula1>
    </dataValidation>
    <dataValidation type="list" allowBlank="1" showInputMessage="1" showErrorMessage="1" promptTitle="xxx" sqref="B13">
      <formula1>smalllowemitter</formula1>
    </dataValidation>
    <dataValidation type="list" allowBlank="1" showErrorMessage="1" prompt="Please select" sqref="B28">
      <formula1>sitevisit</formula1>
    </dataValidation>
    <dataValidation type="list" allowBlank="1" showErrorMessage="1" prompt="Please select" sqref="B46 B86">
      <formula1>rulescompliance3</formula1>
    </dataValidation>
    <dataValidation type="list" allowBlank="1" showErrorMessage="1" prompt="Please select" sqref="B71 B80">
      <formula1>RulescomplianceTKM</formula1>
    </dataValidation>
    <dataValidation type="list" allowBlank="1" showErrorMessage="1" prompt="Please select" sqref="B40 B43 B37 B51 B55:B56 B59 B62 B65 B68 B74 B77 B83">
      <formula1>RulesCompliance</formula1>
    </dataValidation>
    <dataValidation type="list" allowBlank="1" showErrorMessage="1" prompt="Please select" sqref="B87">
      <formula1>Rulescompliance2</formula1>
    </dataValidation>
    <dataValidation type="list" allowBlank="1" showErrorMessage="1" prompt="Please select" sqref="B108">
      <formula1>PrinciplesCompliance2</formula1>
    </dataValidation>
    <dataValidation type="list" allowBlank="1" showErrorMessage="1" prompt="Please select" sqref="B99 B90 B93 B96 B106 B103">
      <formula1>PrinciplesCompliance</formula1>
    </dataValidation>
    <dataValidation type="list" allowBlank="1" showErrorMessage="1" prompt="Please select" sqref="B145:C145">
      <formula1>accreditedcertified</formula1>
    </dataValidation>
    <dataValidation allowBlank="1" showErrorMessage="1" prompt="Insert name" sqref="B132:B136 C133:C136"/>
  </dataValidations>
  <printOptions/>
  <pageMargins left="0.41" right="0.43" top="0.35433070866141736" bottom="0.67" header="0.2362204724409449" footer="0.26"/>
  <pageSetup fitToHeight="0" fitToWidth="1" horizontalDpi="600" verticalDpi="600" orientation="portrait" paperSize="9" scale="89"/>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61">
      <selection activeCell="D75" sqref="D75"/>
    </sheetView>
  </sheetViews>
  <sheetFormatPr defaultColWidth="11.28125" defaultRowHeight="12.75"/>
  <cols>
    <col min="1" max="1" width="4.8515625" style="51" customWidth="1"/>
    <col min="2" max="2" width="24.140625" style="51" customWidth="1"/>
    <col min="3" max="3" width="75.7109375" style="52" customWidth="1"/>
    <col min="4" max="4" width="9.7109375" style="67" customWidth="1"/>
    <col min="5" max="5" width="75.7109375" style="54" customWidth="1"/>
    <col min="6" max="16384" width="11.28125" style="54" customWidth="1"/>
  </cols>
  <sheetData>
    <row r="1" spans="1:5" ht="12.75">
      <c r="A1" s="568" t="str">
        <f>Translations!$B$250</f>
        <v>Verification Report - Emissions Trading System</v>
      </c>
      <c r="B1" s="568"/>
      <c r="C1" s="568"/>
      <c r="D1" s="51"/>
      <c r="E1" s="94" t="str">
        <f>Translations!$B$63</f>
        <v>GUIDANCE FOR VERIFIERS</v>
      </c>
    </row>
    <row r="2" spans="1:5" ht="13.5" thickBot="1">
      <c r="A2" s="568" t="str">
        <f>Translations!$B$66</f>
        <v>EU ETS Annual Reporting</v>
      </c>
      <c r="B2" s="568"/>
      <c r="C2" s="568"/>
      <c r="D2" s="51"/>
      <c r="E2" s="95"/>
    </row>
    <row r="3" spans="1:5" s="69" customFormat="1" ht="13.5" thickBot="1">
      <c r="A3" s="96"/>
      <c r="B3" s="96"/>
      <c r="C3" s="440"/>
      <c r="D3" s="70"/>
      <c r="E3" s="97" t="str">
        <f>Translations!$B$251</f>
        <v>Please enter the name of the operator as entered in sheet "Opinion Statement"</v>
      </c>
    </row>
    <row r="4" spans="1:5" ht="12.75">
      <c r="A4" s="715" t="str">
        <f>Translations!$B$252</f>
        <v>Annex 1A - Misstatements, Non-conformities, Non-compliances and Recommended Improvements </v>
      </c>
      <c r="B4" s="715"/>
      <c r="C4" s="715"/>
      <c r="D4" s="715"/>
      <c r="E4" s="95"/>
    </row>
    <row r="5" spans="3:5" ht="13.5" customHeight="1">
      <c r="C5" s="58"/>
      <c r="D5" s="51"/>
      <c r="E5" s="95"/>
    </row>
    <row r="6" spans="1:5" ht="26.25" thickBot="1">
      <c r="A6" s="99" t="s">
        <v>47</v>
      </c>
      <c r="B6" s="219" t="str">
        <f>Translations!$B$520</f>
        <v>Scheme:</v>
      </c>
      <c r="C6" s="51" t="str">
        <f>Translations!$B$253</f>
        <v>Uncorrected Misstatements that were not corrected before issuance of the verification report</v>
      </c>
      <c r="D6" s="70" t="str">
        <f>Translations!$B$254</f>
        <v>Material?</v>
      </c>
      <c r="E6" s="100" t="str">
        <f>Translations!$B$521</f>
        <v>Please select "Yes" or "No" in the column "Material?" as appropriate AND specify which scheme the finding relates to</v>
      </c>
    </row>
    <row r="7" spans="1:5" ht="12.75" customHeight="1">
      <c r="A7" s="101" t="s">
        <v>48</v>
      </c>
      <c r="B7" s="441" t="str">
        <f>Translations!$B$256</f>
        <v>-- select --</v>
      </c>
      <c r="C7" s="441"/>
      <c r="D7" s="413" t="str">
        <f>Translations!$B$256</f>
        <v>-- select --</v>
      </c>
      <c r="E7" s="576" t="str">
        <f>Translations!$B$257</f>
        <v>Please insert relevant description, one line per uncorrected misstatement point.  If further space is required, please add rows and individually number points.  If there are NO uncorrected misstatements please state NOT APPLICABLE in the first row.</v>
      </c>
    </row>
    <row r="8" spans="1:5" ht="12.75">
      <c r="A8" s="61" t="s">
        <v>49</v>
      </c>
      <c r="B8" s="442" t="str">
        <f>Translations!$B$256</f>
        <v>-- select --</v>
      </c>
      <c r="C8" s="442"/>
      <c r="D8" s="406" t="str">
        <f>Translations!$B$256</f>
        <v>-- select --</v>
      </c>
      <c r="E8" s="576"/>
    </row>
    <row r="9" spans="1:5" ht="12.75" customHeight="1">
      <c r="A9" s="61" t="s">
        <v>50</v>
      </c>
      <c r="B9" s="442" t="str">
        <f>Translations!$B$256</f>
        <v>-- select --</v>
      </c>
      <c r="C9" s="442"/>
      <c r="D9" s="406" t="str">
        <f>Translations!$B$256</f>
        <v>-- select --</v>
      </c>
      <c r="E9" s="576"/>
    </row>
    <row r="10" spans="1:5" ht="12.75" customHeight="1">
      <c r="A10" s="61" t="s">
        <v>51</v>
      </c>
      <c r="B10" s="442" t="str">
        <f>Translations!$B$256</f>
        <v>-- select --</v>
      </c>
      <c r="C10" s="442"/>
      <c r="D10" s="406" t="str">
        <f>Translations!$B$256</f>
        <v>-- select --</v>
      </c>
      <c r="E10" s="576"/>
    </row>
    <row r="11" spans="1:5" ht="12.75" customHeight="1">
      <c r="A11" s="61" t="s">
        <v>52</v>
      </c>
      <c r="B11" s="442" t="str">
        <f>Translations!$B$256</f>
        <v>-- select --</v>
      </c>
      <c r="C11" s="442"/>
      <c r="D11" s="406" t="str">
        <f>Translations!$B$256</f>
        <v>-- select --</v>
      </c>
      <c r="E11" s="576"/>
    </row>
    <row r="12" spans="1:5" ht="12.75" customHeight="1">
      <c r="A12" s="61" t="s">
        <v>53</v>
      </c>
      <c r="B12" s="442" t="str">
        <f>Translations!$B$256</f>
        <v>-- select --</v>
      </c>
      <c r="C12" s="442"/>
      <c r="D12" s="406" t="str">
        <f>Translations!$B$256</f>
        <v>-- select --</v>
      </c>
      <c r="E12" s="576" t="str">
        <f>Translations!$B$258</f>
        <v>&lt;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v>
      </c>
    </row>
    <row r="13" spans="1:5" ht="12.75" customHeight="1">
      <c r="A13" s="61" t="s">
        <v>54</v>
      </c>
      <c r="B13" s="442" t="str">
        <f>Translations!$B$256</f>
        <v>-- select --</v>
      </c>
      <c r="C13" s="442"/>
      <c r="D13" s="406" t="str">
        <f>Translations!$B$256</f>
        <v>-- select --</v>
      </c>
      <c r="E13" s="576"/>
    </row>
    <row r="14" spans="1:5" ht="15" customHeight="1">
      <c r="A14" s="61" t="s">
        <v>55</v>
      </c>
      <c r="B14" s="442" t="str">
        <f>Translations!$B$256</f>
        <v>-- select --</v>
      </c>
      <c r="C14" s="442"/>
      <c r="D14" s="406" t="str">
        <f>Translations!$B$256</f>
        <v>-- select --</v>
      </c>
      <c r="E14" s="576"/>
    </row>
    <row r="15" spans="1:5" ht="12.75" customHeight="1">
      <c r="A15" s="61" t="s">
        <v>56</v>
      </c>
      <c r="B15" s="442" t="str">
        <f>Translations!$B$256</f>
        <v>-- select --</v>
      </c>
      <c r="C15" s="442"/>
      <c r="D15" s="406" t="str">
        <f>Translations!$B$256</f>
        <v>-- select --</v>
      </c>
      <c r="E15" s="576"/>
    </row>
    <row r="16" spans="1:5" ht="13.5" thickBot="1">
      <c r="A16" s="62" t="s">
        <v>57</v>
      </c>
      <c r="B16" s="437" t="str">
        <f>Translations!$B$256</f>
        <v>-- select --</v>
      </c>
      <c r="C16" s="437"/>
      <c r="D16" s="415" t="str">
        <f>Translations!$B$256</f>
        <v>-- select --</v>
      </c>
      <c r="E16" s="576"/>
    </row>
    <row r="17" spans="3:5" ht="12.75">
      <c r="C17" s="58"/>
      <c r="D17" s="51"/>
      <c r="E17" s="103"/>
    </row>
    <row r="18" spans="1:5" ht="13.5" customHeight="1">
      <c r="A18" s="99" t="s">
        <v>501</v>
      </c>
      <c r="B18" s="99"/>
      <c r="C18" s="51" t="str">
        <f>Translations!$B$259</f>
        <v>Uncorrected Non-conformities with approved Monitoring Plan</v>
      </c>
      <c r="D18" s="70"/>
      <c r="E18" s="104"/>
    </row>
    <row r="19" spans="1:5" ht="26.25" customHeight="1" thickBot="1">
      <c r="A19" s="99"/>
      <c r="B19" s="219" t="str">
        <f>Translations!$B$520</f>
        <v>Scheme:</v>
      </c>
      <c r="C19" s="105" t="str">
        <f>Translations!$B$260</f>
        <v>including discrepancies between approved plan and actual sources, source streams and boundaries etc identified during verification</v>
      </c>
      <c r="D19" s="106" t="str">
        <f>Translations!$B$254</f>
        <v>Material?</v>
      </c>
      <c r="E19" s="100"/>
    </row>
    <row r="20" spans="1:5" ht="12.75" customHeight="1">
      <c r="A20" s="101" t="s">
        <v>59</v>
      </c>
      <c r="B20" s="441" t="str">
        <f>Translations!$B$256</f>
        <v>-- select --</v>
      </c>
      <c r="C20" s="441"/>
      <c r="D20" s="413" t="str">
        <f>Translations!$B$256</f>
        <v>-- select --</v>
      </c>
      <c r="E20" s="580" t="str">
        <f>Translations!$B$261</f>
        <v>Please complete any relevant data.  One line per non-conformity point.  If further space is required, please add rows and individually number points.  If there are NO non-conformities please state NOT APPLICABLE in the first row.</v>
      </c>
    </row>
    <row r="21" spans="1:5" ht="12.75">
      <c r="A21" s="61" t="s">
        <v>60</v>
      </c>
      <c r="B21" s="442" t="str">
        <f>Translations!$B$256</f>
        <v>-- select --</v>
      </c>
      <c r="C21" s="442"/>
      <c r="D21" s="406" t="str">
        <f>Translations!$B$256</f>
        <v>-- select --</v>
      </c>
      <c r="E21" s="580"/>
    </row>
    <row r="22" spans="1:5" ht="12.75" customHeight="1">
      <c r="A22" s="61" t="s">
        <v>61</v>
      </c>
      <c r="B22" s="442" t="str">
        <f>Translations!$B$256</f>
        <v>-- select --</v>
      </c>
      <c r="C22" s="442"/>
      <c r="D22" s="406" t="str">
        <f>Translations!$B$256</f>
        <v>-- select --</v>
      </c>
      <c r="E22" s="580"/>
    </row>
    <row r="23" spans="1:5" ht="12.75" customHeight="1">
      <c r="A23" s="61" t="s">
        <v>62</v>
      </c>
      <c r="B23" s="442" t="str">
        <f>Translations!$B$256</f>
        <v>-- select --</v>
      </c>
      <c r="C23" s="442"/>
      <c r="D23" s="406" t="str">
        <f>Translations!$B$256</f>
        <v>-- select --</v>
      </c>
      <c r="E23" s="580"/>
    </row>
    <row r="24" spans="1:5" ht="12.75" customHeight="1">
      <c r="A24" s="61" t="s">
        <v>63</v>
      </c>
      <c r="B24" s="442" t="str">
        <f>Translations!$B$256</f>
        <v>-- select --</v>
      </c>
      <c r="C24" s="442"/>
      <c r="D24" s="406" t="str">
        <f>Translations!$B$256</f>
        <v>-- select --</v>
      </c>
      <c r="E24" s="580"/>
    </row>
    <row r="25" spans="1:5" ht="12.75" customHeight="1">
      <c r="A25" s="61" t="s">
        <v>64</v>
      </c>
      <c r="B25" s="442" t="str">
        <f>Translations!$B$256</f>
        <v>-- select --</v>
      </c>
      <c r="C25" s="442"/>
      <c r="D25" s="406" t="str">
        <f>Translations!$B$256</f>
        <v>-- select --</v>
      </c>
      <c r="E25" s="580" t="str">
        <f>Translations!$B$262</f>
        <v>&lt;State details of non-conformity including nature and size of non-conformity and which element of the monitoring plan it relates to&gt; For more information on how to classify and report non-conformities please see the guidance of the European Commission Services.</v>
      </c>
    </row>
    <row r="26" spans="1:5" ht="13.5" customHeight="1">
      <c r="A26" s="61" t="s">
        <v>65</v>
      </c>
      <c r="B26" s="442" t="str">
        <f>Translations!$B$256</f>
        <v>-- select --</v>
      </c>
      <c r="C26" s="442"/>
      <c r="D26" s="406" t="str">
        <f>Translations!$B$256</f>
        <v>-- select --</v>
      </c>
      <c r="E26" s="580"/>
    </row>
    <row r="27" spans="1:5" ht="13.5" customHeight="1">
      <c r="A27" s="61" t="s">
        <v>66</v>
      </c>
      <c r="B27" s="442" t="str">
        <f>Translations!$B$256</f>
        <v>-- select --</v>
      </c>
      <c r="C27" s="442"/>
      <c r="D27" s="406" t="str">
        <f>Translations!$B$256</f>
        <v>-- select --</v>
      </c>
      <c r="E27" s="580"/>
    </row>
    <row r="28" spans="1:5" ht="13.5" customHeight="1">
      <c r="A28" s="61" t="s">
        <v>67</v>
      </c>
      <c r="B28" s="442" t="str">
        <f>Translations!$B$256</f>
        <v>-- select --</v>
      </c>
      <c r="C28" s="442"/>
      <c r="D28" s="406" t="str">
        <f>Translations!$B$256</f>
        <v>-- select --</v>
      </c>
      <c r="E28" s="580"/>
    </row>
    <row r="29" spans="1:5" ht="13.5" thickBot="1">
      <c r="A29" s="62" t="s">
        <v>68</v>
      </c>
      <c r="B29" s="437" t="str">
        <f>Translations!$B$256</f>
        <v>-- select --</v>
      </c>
      <c r="C29" s="437"/>
      <c r="D29" s="415" t="str">
        <f>Translations!$B$256</f>
        <v>-- select --</v>
      </c>
      <c r="E29" s="580"/>
    </row>
    <row r="30" spans="3:5" ht="12.75">
      <c r="C30" s="58"/>
      <c r="D30" s="51"/>
      <c r="E30" s="103"/>
    </row>
    <row r="31" spans="1:5" s="65" customFormat="1" ht="13.5" customHeight="1" thickBot="1">
      <c r="A31" s="99" t="s">
        <v>502</v>
      </c>
      <c r="B31" s="219" t="str">
        <f>Translations!$B$520</f>
        <v>Scheme:</v>
      </c>
      <c r="C31" s="51" t="str">
        <f>Translations!$B$263</f>
        <v>Uncorrected Non-compliances with MRR which were identified during verification</v>
      </c>
      <c r="D31" s="106" t="str">
        <f>Translations!$B$254</f>
        <v>Material?</v>
      </c>
      <c r="E31" s="100"/>
    </row>
    <row r="32" spans="1:5" s="65" customFormat="1" ht="12.75" customHeight="1">
      <c r="A32" s="101" t="s">
        <v>70</v>
      </c>
      <c r="B32" s="441" t="str">
        <f>Translations!$B$256</f>
        <v>-- select --</v>
      </c>
      <c r="C32" s="441"/>
      <c r="D32" s="413" t="str">
        <f>Translations!$B$256</f>
        <v>-- select --</v>
      </c>
      <c r="E32" s="714" t="str">
        <f>Translations!$B$264</f>
        <v>Please complete any relevant data.  One line per non-compliance point.  If further space is required, please add rows and individually number points.  If there are NO non-compliances please state NOT APPLICABLE in the first row.</v>
      </c>
    </row>
    <row r="33" spans="1:5" s="65" customFormat="1" ht="12.75">
      <c r="A33" s="61" t="s">
        <v>71</v>
      </c>
      <c r="B33" s="442" t="str">
        <f>Translations!$B$256</f>
        <v>-- select --</v>
      </c>
      <c r="C33" s="442"/>
      <c r="D33" s="406" t="str">
        <f>Translations!$B$256</f>
        <v>-- select --</v>
      </c>
      <c r="E33" s="714"/>
    </row>
    <row r="34" spans="1:5" s="65" customFormat="1" ht="12.75" customHeight="1">
      <c r="A34" s="61" t="s">
        <v>72</v>
      </c>
      <c r="B34" s="442" t="str">
        <f>Translations!$B$256</f>
        <v>-- select --</v>
      </c>
      <c r="C34" s="442"/>
      <c r="D34" s="406" t="str">
        <f>Translations!$B$256</f>
        <v>-- select --</v>
      </c>
      <c r="E34" s="714"/>
    </row>
    <row r="35" spans="1:5" s="65" customFormat="1" ht="12.75" customHeight="1">
      <c r="A35" s="61" t="s">
        <v>73</v>
      </c>
      <c r="B35" s="442" t="str">
        <f>Translations!$B$256</f>
        <v>-- select --</v>
      </c>
      <c r="C35" s="442"/>
      <c r="D35" s="406" t="str">
        <f>Translations!$B$256</f>
        <v>-- select --</v>
      </c>
      <c r="E35" s="714"/>
    </row>
    <row r="36" spans="1:5" s="65" customFormat="1" ht="12.75" customHeight="1">
      <c r="A36" s="61" t="s">
        <v>74</v>
      </c>
      <c r="B36" s="442" t="str">
        <f>Translations!$B$256</f>
        <v>-- select --</v>
      </c>
      <c r="C36" s="442"/>
      <c r="D36" s="406" t="str">
        <f>Translations!$B$256</f>
        <v>-- select --</v>
      </c>
      <c r="E36" s="714"/>
    </row>
    <row r="37" spans="1:5" s="65" customFormat="1" ht="12.75" customHeight="1">
      <c r="A37" s="61" t="s">
        <v>75</v>
      </c>
      <c r="B37" s="442" t="str">
        <f>Translations!$B$256</f>
        <v>-- select --</v>
      </c>
      <c r="C37" s="442"/>
      <c r="D37" s="406" t="str">
        <f>Translations!$B$256</f>
        <v>-- select --</v>
      </c>
      <c r="E37" s="714" t="str">
        <f>Translations!$B$265</f>
        <v>&lt;State details of non-compliance including nature and size of non-compliance and which element of the Monitoring and Reporting Regulation it relates to&gt; For more information on how to classify and report non-compliances please see the guidance of the European Commission Services.</v>
      </c>
    </row>
    <row r="38" spans="1:5" s="65" customFormat="1" ht="13.5" customHeight="1">
      <c r="A38" s="61" t="s">
        <v>76</v>
      </c>
      <c r="B38" s="442" t="str">
        <f>Translations!$B$256</f>
        <v>-- select --</v>
      </c>
      <c r="C38" s="442"/>
      <c r="D38" s="406" t="str">
        <f>Translations!$B$256</f>
        <v>-- select --</v>
      </c>
      <c r="E38" s="714"/>
    </row>
    <row r="39" spans="1:5" s="65" customFormat="1" ht="13.5" customHeight="1">
      <c r="A39" s="61" t="s">
        <v>77</v>
      </c>
      <c r="B39" s="442" t="str">
        <f>Translations!$B$256</f>
        <v>-- select --</v>
      </c>
      <c r="C39" s="442"/>
      <c r="D39" s="406" t="str">
        <f>Translations!$B$256</f>
        <v>-- select --</v>
      </c>
      <c r="E39" s="714"/>
    </row>
    <row r="40" spans="1:5" s="65" customFormat="1" ht="13.5" customHeight="1">
      <c r="A40" s="61" t="s">
        <v>78</v>
      </c>
      <c r="B40" s="442" t="str">
        <f>Translations!$B$256</f>
        <v>-- select --</v>
      </c>
      <c r="C40" s="442"/>
      <c r="D40" s="406" t="str">
        <f>Translations!$B$256</f>
        <v>-- select --</v>
      </c>
      <c r="E40" s="714"/>
    </row>
    <row r="41" spans="1:5" s="65" customFormat="1" ht="13.5" thickBot="1">
      <c r="A41" s="62" t="s">
        <v>79</v>
      </c>
      <c r="B41" s="437" t="str">
        <f>Translations!$B$256</f>
        <v>-- select --</v>
      </c>
      <c r="C41" s="437"/>
      <c r="D41" s="415" t="str">
        <f>Translations!$B$256</f>
        <v>-- select --</v>
      </c>
      <c r="E41" s="714"/>
    </row>
    <row r="42" spans="3:5" ht="12.75">
      <c r="C42" s="58"/>
      <c r="D42" s="51"/>
      <c r="E42" s="103"/>
    </row>
    <row r="43" spans="1:5" ht="13.5" customHeight="1" thickBot="1">
      <c r="A43" s="99" t="s">
        <v>503</v>
      </c>
      <c r="B43" s="219" t="str">
        <f>Translations!$B$520</f>
        <v>Scheme:</v>
      </c>
      <c r="C43" s="51" t="str">
        <f>Translations!$B$266</f>
        <v>Recommended Improvements, if any </v>
      </c>
      <c r="D43" s="51"/>
      <c r="E43" s="103"/>
    </row>
    <row r="44" spans="1:5" ht="12.75" customHeight="1">
      <c r="A44" s="101" t="s">
        <v>100</v>
      </c>
      <c r="B44" s="441" t="str">
        <f>Translations!$B$256</f>
        <v>-- select --</v>
      </c>
      <c r="C44" s="413"/>
      <c r="D44" s="70"/>
      <c r="E44" s="714" t="str">
        <f>Translations!$B$267</f>
        <v>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v>
      </c>
    </row>
    <row r="45" spans="1:5" ht="12.75">
      <c r="A45" s="61" t="s">
        <v>101</v>
      </c>
      <c r="B45" s="442" t="str">
        <f>Translations!$B$256</f>
        <v>-- select --</v>
      </c>
      <c r="C45" s="406"/>
      <c r="D45" s="70"/>
      <c r="E45" s="714"/>
    </row>
    <row r="46" spans="1:5" ht="12.75" customHeight="1">
      <c r="A46" s="61" t="s">
        <v>487</v>
      </c>
      <c r="B46" s="442" t="str">
        <f>Translations!$B$256</f>
        <v>-- select --</v>
      </c>
      <c r="C46" s="406"/>
      <c r="D46" s="70"/>
      <c r="E46" s="714"/>
    </row>
    <row r="47" spans="1:5" ht="12.75" customHeight="1">
      <c r="A47" s="61" t="s">
        <v>488</v>
      </c>
      <c r="B47" s="442" t="str">
        <f>Translations!$B$256</f>
        <v>-- select --</v>
      </c>
      <c r="C47" s="406"/>
      <c r="D47" s="70"/>
      <c r="E47" s="714"/>
    </row>
    <row r="48" spans="1:5" ht="12.75" customHeight="1">
      <c r="A48" s="61" t="s">
        <v>489</v>
      </c>
      <c r="B48" s="442" t="str">
        <f>Translations!$B$256</f>
        <v>-- select --</v>
      </c>
      <c r="C48" s="406"/>
      <c r="D48" s="70"/>
      <c r="E48" s="714"/>
    </row>
    <row r="49" spans="1:5" ht="12.75" customHeight="1">
      <c r="A49" s="61" t="s">
        <v>490</v>
      </c>
      <c r="B49" s="442" t="str">
        <f>Translations!$B$256</f>
        <v>-- select --</v>
      </c>
      <c r="C49" s="406"/>
      <c r="D49" s="70"/>
      <c r="E49" s="714" t="str">
        <f>Translations!$B$268</f>
        <v>This section also has to be completed for the verification of tonne-kilometre data. Recommendations for improvement can still be relevant for the Competent Authority since it could provide them information on the quality of the verified data.</v>
      </c>
    </row>
    <row r="50" spans="1:5" ht="12.75" customHeight="1">
      <c r="A50" s="61" t="s">
        <v>491</v>
      </c>
      <c r="B50" s="442" t="str">
        <f>Translations!$B$256</f>
        <v>-- select --</v>
      </c>
      <c r="C50" s="406"/>
      <c r="D50" s="70"/>
      <c r="E50" s="714"/>
    </row>
    <row r="51" spans="1:5" ht="12.75" customHeight="1">
      <c r="A51" s="61" t="s">
        <v>492</v>
      </c>
      <c r="B51" s="442" t="str">
        <f>Translations!$B$256</f>
        <v>-- select --</v>
      </c>
      <c r="C51" s="406"/>
      <c r="D51" s="70"/>
      <c r="E51" s="714"/>
    </row>
    <row r="52" spans="1:5" ht="12.75" customHeight="1">
      <c r="A52" s="61" t="s">
        <v>493</v>
      </c>
      <c r="B52" s="442" t="str">
        <f>Translations!$B$256</f>
        <v>-- select --</v>
      </c>
      <c r="C52" s="406"/>
      <c r="D52" s="70"/>
      <c r="E52" s="714"/>
    </row>
    <row r="53" spans="1:5" ht="13.5" thickBot="1">
      <c r="A53" s="62" t="s">
        <v>102</v>
      </c>
      <c r="B53" s="437" t="str">
        <f>Translations!$B$256</f>
        <v>-- select --</v>
      </c>
      <c r="C53" s="415"/>
      <c r="D53" s="70"/>
      <c r="E53" s="714"/>
    </row>
    <row r="54" spans="3:5" ht="12.75">
      <c r="C54" s="58"/>
      <c r="D54" s="51"/>
      <c r="E54" s="103"/>
    </row>
    <row r="55" spans="1:5" s="65" customFormat="1" ht="38.25" customHeight="1" thickBot="1">
      <c r="A55" s="99" t="s">
        <v>504</v>
      </c>
      <c r="B55" s="219" t="str">
        <f>Translations!$B$520</f>
        <v>Scheme:</v>
      </c>
      <c r="C55" s="51" t="str">
        <f>Translations!$B$269</f>
        <v>Prior year Non-conformities that have NOT been resolved.  
Any prior year Non-conformities reported in the previous Verification Report that have been resolved do not need to be listed here.</v>
      </c>
      <c r="D55" s="51"/>
      <c r="E55" s="103"/>
    </row>
    <row r="56" spans="1:5" s="65" customFormat="1" ht="12.75" customHeight="1">
      <c r="A56" s="101" t="s">
        <v>197</v>
      </c>
      <c r="B56" s="441" t="str">
        <f>Translations!$B$256</f>
        <v>-- select --</v>
      </c>
      <c r="C56" s="413"/>
      <c r="D56" s="70"/>
      <c r="E56" s="714" t="str">
        <f>Translations!$B$270</f>
        <v>Please complete any relevant data.  One cell per unresolved prior year improvement point.  If further space is required, please add rows and individually number points.  If there are NO outstanding improvement points please state NOT APPLICABLE in the first row.</v>
      </c>
    </row>
    <row r="57" spans="1:5" s="65" customFormat="1" ht="12.75">
      <c r="A57" s="61" t="s">
        <v>198</v>
      </c>
      <c r="B57" s="442" t="str">
        <f>Translations!$B$256</f>
        <v>-- select --</v>
      </c>
      <c r="C57" s="406"/>
      <c r="D57" s="70"/>
      <c r="E57" s="714"/>
    </row>
    <row r="58" spans="1:5" s="65" customFormat="1" ht="12.75" customHeight="1">
      <c r="A58" s="61" t="s">
        <v>494</v>
      </c>
      <c r="B58" s="442" t="str">
        <f>Translations!$B$256</f>
        <v>-- select --</v>
      </c>
      <c r="C58" s="406"/>
      <c r="D58" s="70"/>
      <c r="E58" s="714"/>
    </row>
    <row r="59" spans="1:5" s="65" customFormat="1" ht="12.75" customHeight="1">
      <c r="A59" s="61" t="s">
        <v>495</v>
      </c>
      <c r="B59" s="442" t="str">
        <f>Translations!$B$256</f>
        <v>-- select --</v>
      </c>
      <c r="C59" s="406"/>
      <c r="D59" s="70"/>
      <c r="E59" s="714"/>
    </row>
    <row r="60" spans="1:5" s="65" customFormat="1" ht="12.75" customHeight="1">
      <c r="A60" s="61" t="s">
        <v>496</v>
      </c>
      <c r="B60" s="442" t="str">
        <f>Translations!$B$256</f>
        <v>-- select --</v>
      </c>
      <c r="C60" s="406"/>
      <c r="D60" s="70"/>
      <c r="E60" s="714"/>
    </row>
    <row r="61" spans="1:5" s="65" customFormat="1" ht="12.75" customHeight="1">
      <c r="A61" s="61" t="s">
        <v>497</v>
      </c>
      <c r="B61" s="442" t="str">
        <f>Translations!$B$256</f>
        <v>-- select --</v>
      </c>
      <c r="C61" s="406"/>
      <c r="D61" s="70"/>
      <c r="E61" s="714" t="str">
        <f>Translations!$B$271</f>
        <v>This section is not applicable to the verification of tonne-kilometre reports.</v>
      </c>
    </row>
    <row r="62" spans="1:5" s="65" customFormat="1" ht="12.75" customHeight="1">
      <c r="A62" s="61" t="s">
        <v>498</v>
      </c>
      <c r="B62" s="442" t="str">
        <f>Translations!$B$256</f>
        <v>-- select --</v>
      </c>
      <c r="C62" s="406"/>
      <c r="D62" s="70"/>
      <c r="E62" s="714"/>
    </row>
    <row r="63" spans="1:5" s="65" customFormat="1" ht="12.75" customHeight="1">
      <c r="A63" s="61" t="s">
        <v>499</v>
      </c>
      <c r="B63" s="442" t="str">
        <f>Translations!$B$256</f>
        <v>-- select --</v>
      </c>
      <c r="C63" s="406"/>
      <c r="D63" s="70"/>
      <c r="E63" s="714"/>
    </row>
    <row r="64" spans="1:5" s="65" customFormat="1" ht="12.75" customHeight="1">
      <c r="A64" s="61" t="s">
        <v>500</v>
      </c>
      <c r="B64" s="442" t="str">
        <f>Translations!$B$256</f>
        <v>-- select --</v>
      </c>
      <c r="C64" s="406"/>
      <c r="D64" s="70"/>
      <c r="E64" s="714"/>
    </row>
    <row r="65" spans="1:5" s="65" customFormat="1" ht="13.5" thickBot="1">
      <c r="A65" s="62" t="s">
        <v>199</v>
      </c>
      <c r="B65" s="437" t="str">
        <f>Translations!$B$256</f>
        <v>-- select --</v>
      </c>
      <c r="C65" s="415"/>
      <c r="D65" s="70"/>
      <c r="E65" s="714"/>
    </row>
    <row r="66" spans="1:5" s="65" customFormat="1" ht="12.75">
      <c r="A66" s="107"/>
      <c r="B66" s="107"/>
      <c r="C66" s="107"/>
      <c r="D66" s="107"/>
      <c r="E66" s="103"/>
    </row>
    <row r="67" spans="1:5" s="65" customFormat="1" ht="12.75">
      <c r="A67" s="715" t="str">
        <f>Translations!$B$272</f>
        <v>Annex 1B - Methodologies to close data gaps</v>
      </c>
      <c r="B67" s="715"/>
      <c r="C67" s="715"/>
      <c r="D67" s="715"/>
      <c r="E67" s="103"/>
    </row>
    <row r="68" spans="1:5" s="65" customFormat="1" ht="12.75">
      <c r="A68" s="98"/>
      <c r="B68" s="98"/>
      <c r="C68" s="98"/>
      <c r="D68" s="98"/>
      <c r="E68" s="103"/>
    </row>
    <row r="69" spans="1:5" s="65" customFormat="1" ht="13.5" thickBot="1">
      <c r="A69" s="98"/>
      <c r="B69" s="220" t="str">
        <f>Translations!$B$520</f>
        <v>Scheme:</v>
      </c>
      <c r="C69" s="443" t="str">
        <f>Translations!$B$256</f>
        <v>-- select --</v>
      </c>
      <c r="D69" s="98"/>
      <c r="E69" s="103"/>
    </row>
    <row r="70" spans="1:5" s="65" customFormat="1" ht="12.75">
      <c r="A70" s="51"/>
      <c r="B70" s="51"/>
      <c r="C70" s="464" t="str">
        <f>Translations!$B$273</f>
        <v>Was a data gap method required?</v>
      </c>
      <c r="D70" s="444" t="str">
        <f>Translations!$B$256</f>
        <v>-- select --</v>
      </c>
      <c r="E70" s="716" t="str">
        <f>Translations!$B$522</f>
        <v>a data gap method as required by Article 66 MRR or Annex 16 of the Swiss CO2 Ordinance (in the case of Swiss ETS).  Please select which scheme the data gap comment applies to</v>
      </c>
    </row>
    <row r="71" spans="1:5" s="65" customFormat="1" ht="25.5">
      <c r="A71" s="51"/>
      <c r="B71" s="51"/>
      <c r="C71" s="465" t="str">
        <f>Translations!$B$523</f>
        <v>If Yes, was this approved by the competent authority before completion of the verification?</v>
      </c>
      <c r="D71" s="445" t="str">
        <f>Translations!$B$256</f>
        <v>-- select --</v>
      </c>
      <c r="E71" s="716"/>
    </row>
    <row r="72" spans="1:5" s="65" customFormat="1" ht="25.5">
      <c r="A72" s="51"/>
      <c r="B72" s="51"/>
      <c r="C72" s="465" t="str">
        <f>Translations!$B$524</f>
        <v>If Yes, did the number of flights with data gaps exceed 5% of the annual reported flights?</v>
      </c>
      <c r="D72" s="445" t="str">
        <f>Translations!$B$256</f>
        <v>-- select --</v>
      </c>
      <c r="E72" s="226" t="str">
        <f>Translations!$B$525</f>
        <v>If it concerns the verification of an operator's emission report, this question can be left blank.</v>
      </c>
    </row>
    <row r="73" spans="1:5" s="65" customFormat="1" ht="12.75">
      <c r="A73" s="51"/>
      <c r="B73" s="51"/>
      <c r="C73" s="466" t="str">
        <f>Translations!$B$275</f>
        <v>If No, - </v>
      </c>
      <c r="D73" s="109"/>
      <c r="E73" s="108"/>
    </row>
    <row r="74" spans="1:5" s="65" customFormat="1" ht="12.75">
      <c r="A74" s="51"/>
      <c r="B74" s="51"/>
      <c r="C74" s="467" t="str">
        <f>Translations!$B$276</f>
        <v>- was the method used conservative (If No, please provide more details)</v>
      </c>
      <c r="D74" s="445" t="str">
        <f>Translations!$B$256</f>
        <v>-- select --</v>
      </c>
      <c r="E74" s="108"/>
    </row>
    <row r="75" spans="1:5" s="65" customFormat="1" ht="13.5" thickBot="1">
      <c r="A75" s="51"/>
      <c r="B75" s="51"/>
      <c r="C75" s="468" t="str">
        <f>Translations!$B$277</f>
        <v>- did the method lead to a material misstatement (If Yes, please provide more details)</v>
      </c>
      <c r="D75" s="446" t="str">
        <f>Translations!$B$256</f>
        <v>-- select --</v>
      </c>
      <c r="E75" s="108"/>
    </row>
    <row r="76" spans="1:5" s="65" customFormat="1" ht="12.75">
      <c r="A76" s="51"/>
      <c r="B76" s="51"/>
      <c r="C76" s="52"/>
      <c r="D76" s="67"/>
      <c r="E76" s="108"/>
    </row>
    <row r="77" spans="1:5" s="65" customFormat="1" ht="13.5" thickBot="1">
      <c r="A77" s="98"/>
      <c r="B77" s="220" t="str">
        <f>Translations!$B$520</f>
        <v>Scheme:</v>
      </c>
      <c r="C77" s="443" t="str">
        <f>Translations!$B$256</f>
        <v>-- select --</v>
      </c>
      <c r="D77" s="98"/>
      <c r="E77" s="103"/>
    </row>
    <row r="78" spans="1:5" s="65" customFormat="1" ht="38.25">
      <c r="A78" s="51"/>
      <c r="B78" s="51"/>
      <c r="C78" s="464" t="str">
        <f>Translations!$B$273</f>
        <v>Was a data gap method required?</v>
      </c>
      <c r="D78" s="444" t="str">
        <f>Translations!$B$256</f>
        <v>-- select --</v>
      </c>
      <c r="E78" s="221" t="str">
        <f>Translations!$B$522</f>
        <v>a data gap method as required by Article 66 MRR or Annex 16 of the Swiss CO2 Ordinance (in the case of Swiss ETS).  Please select which scheme the data gap comment applies to</v>
      </c>
    </row>
    <row r="79" spans="1:5" s="65" customFormat="1" ht="25.5">
      <c r="A79" s="51"/>
      <c r="B79" s="51"/>
      <c r="C79" s="465" t="str">
        <f>Translations!$B$523</f>
        <v>If Yes, was this approved by the competent authority before completion of the verification?</v>
      </c>
      <c r="D79" s="445" t="str">
        <f>Translations!$B$256</f>
        <v>-- select --</v>
      </c>
      <c r="E79" s="108"/>
    </row>
    <row r="80" spans="1:5" s="65" customFormat="1" ht="24.75" customHeight="1">
      <c r="A80" s="51"/>
      <c r="B80" s="51"/>
      <c r="C80" s="465" t="str">
        <f>Translations!$B$524</f>
        <v>If Yes, did the number of flights with data gaps exceed 5% of the annual reported flights?</v>
      </c>
      <c r="D80" s="445" t="str">
        <f>Translations!$B$256</f>
        <v>-- select --</v>
      </c>
      <c r="E80" s="226" t="str">
        <f>Translations!$B$526</f>
        <v>if it concerns the verification of an operator's emission report, this question can be left blank</v>
      </c>
    </row>
    <row r="81" spans="1:5" s="65" customFormat="1" ht="12.75">
      <c r="A81" s="51"/>
      <c r="B81" s="51"/>
      <c r="C81" s="466" t="str">
        <f>Translations!$B$275</f>
        <v>If No, - </v>
      </c>
      <c r="D81" s="109"/>
      <c r="E81" s="108"/>
    </row>
    <row r="82" spans="1:5" s="65" customFormat="1" ht="12.75">
      <c r="A82" s="51"/>
      <c r="B82" s="51"/>
      <c r="C82" s="467" t="str">
        <f>Translations!$B$276</f>
        <v>- was the method used conservative (If No, please provide more details)</v>
      </c>
      <c r="D82" s="445" t="str">
        <f>Translations!$B$256</f>
        <v>-- select --</v>
      </c>
      <c r="E82" s="108"/>
    </row>
    <row r="83" spans="1:5" s="65" customFormat="1" ht="13.5" thickBot="1">
      <c r="A83" s="51"/>
      <c r="B83" s="51"/>
      <c r="C83" s="468" t="str">
        <f>Translations!$B$277</f>
        <v>- did the method lead to a material misstatement (If Yes, please provide more details)</v>
      </c>
      <c r="D83" s="446" t="str">
        <f>Translations!$B$256</f>
        <v>-- select --</v>
      </c>
      <c r="E83" s="108"/>
    </row>
    <row r="84" spans="1:5" s="65" customFormat="1" ht="12.75">
      <c r="A84" s="51"/>
      <c r="B84" s="51"/>
      <c r="C84" s="52"/>
      <c r="D84" s="67"/>
      <c r="E84" s="108"/>
    </row>
    <row r="85" ht="12.75">
      <c r="E85" s="108"/>
    </row>
  </sheetData>
  <sheetProtection sheet="1" objects="1" scenarios="1" formatCells="0" formatColumns="0" formatRows="0"/>
  <mergeCells count="15">
    <mergeCell ref="E70:E71"/>
    <mergeCell ref="A67:D67"/>
    <mergeCell ref="E25:E29"/>
    <mergeCell ref="E20:E24"/>
    <mergeCell ref="E37:E41"/>
    <mergeCell ref="E32:E36"/>
    <mergeCell ref="E49:E53"/>
    <mergeCell ref="E12:E16"/>
    <mergeCell ref="E44:E48"/>
    <mergeCell ref="E61:E65"/>
    <mergeCell ref="E56:E60"/>
    <mergeCell ref="A1:C1"/>
    <mergeCell ref="A2:C2"/>
    <mergeCell ref="A4:D4"/>
    <mergeCell ref="E7:E11"/>
  </mergeCells>
  <dataValidations count="3">
    <dataValidation type="list" allowBlank="1" showErrorMessage="1" prompt="Please select: yes or no" sqref="D7:D16 D20:D29 D32:D41">
      <formula1>SelectYesNo</formula1>
    </dataValidation>
    <dataValidation type="list" allowBlank="1" showInputMessage="1" showErrorMessage="1" sqref="D70:D72 D74:D75 D82:D83 D78:D80">
      <formula1>SelectYesNo</formula1>
    </dataValidation>
    <dataValidation type="list" allowBlank="1" showInputMessage="1" showErrorMessage="1" sqref="C77 C69 B7:B16 B20:B29 B32:B41 B44:B53 B56:B65">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47"/>
  <sheetViews>
    <sheetView zoomScalePageLayoutView="0" workbookViewId="0" topLeftCell="A22">
      <selection activeCell="B45" sqref="B45"/>
    </sheetView>
  </sheetViews>
  <sheetFormatPr defaultColWidth="11.28125" defaultRowHeight="12.75"/>
  <cols>
    <col min="1" max="1" width="20.28125" style="70" customWidth="1"/>
    <col min="2" max="2" width="74.140625" style="93" customWidth="1"/>
    <col min="3" max="3" width="73.140625" style="57" customWidth="1"/>
    <col min="4" max="16384" width="11.28125" style="69" customWidth="1"/>
  </cols>
  <sheetData>
    <row r="1" spans="1:3" s="54" customFormat="1" ht="12.75">
      <c r="A1" s="51"/>
      <c r="B1" s="52"/>
      <c r="C1" s="53" t="str">
        <f>Translations!$B$63</f>
        <v>GUIDANCE FOR VERIFIERS</v>
      </c>
    </row>
    <row r="2" spans="1:3" s="54" customFormat="1" ht="12.75" customHeight="1">
      <c r="A2" s="568" t="str">
        <f>Translations!$B$250</f>
        <v>Verification Report - Emissions Trading System</v>
      </c>
      <c r="B2" s="568"/>
      <c r="C2" s="68"/>
    </row>
    <row r="3" spans="1:3" s="54" customFormat="1" ht="12.75">
      <c r="A3" s="568" t="str">
        <f>'Opinion Statement (Inst)'!A3</f>
        <v>EU ETS Annual Reporting</v>
      </c>
      <c r="B3" s="568"/>
      <c r="C3" s="720" t="str">
        <f>Translations!$B$278</f>
        <v>Note - the name of the Installation will be automatically picked up once it is entered on the Annex 1 Tab</v>
      </c>
    </row>
    <row r="4" spans="1:3" s="54" customFormat="1" ht="15" customHeight="1">
      <c r="A4" s="726" t="str">
        <f>IF(ISBLANK('Annex 1 - Findings'!A3),NameMissing,'Annex 1 - Findings'!A3)</f>
        <v>Please enter the name of the operator in sheet Annex 1.</v>
      </c>
      <c r="B4" s="727"/>
      <c r="C4" s="720"/>
    </row>
    <row r="5" spans="1:3" ht="12.75">
      <c r="A5" s="722" t="str">
        <f>Translations!$B$279</f>
        <v>Annex 2 - Further information of relevance to the Opinion</v>
      </c>
      <c r="B5" s="722"/>
      <c r="C5" s="725" t="str">
        <f>Translations!$B$280</f>
        <v>Do not change the form of words in this worksheet EXCEPT where instructed to do so</v>
      </c>
    </row>
    <row r="6" spans="2:3" ht="12.75">
      <c r="B6" s="71"/>
      <c r="C6" s="725"/>
    </row>
    <row r="7" spans="2:3" ht="13.5" thickBot="1">
      <c r="B7" s="71"/>
      <c r="C7" s="67"/>
    </row>
    <row r="8" spans="1:2" ht="68.25" customHeight="1">
      <c r="A8" s="72" t="str">
        <f>Translations!$B$281</f>
        <v>Objectives and scope of the Verification: </v>
      </c>
      <c r="B8" s="73" t="str">
        <f>Translations!$B$527</f>
        <v>To verify the Operator's annual emissions to a reasonable level of assurance for the Annual Emissions Report (as summarised in the attached Opinion Statement) under the EU Emissions Trading System and to confirm compliance with approved monitoring requirements, approved monitoring plan and the EU Regulation on Monitoring and Reporting.</v>
      </c>
    </row>
    <row r="9" spans="1:2" ht="93.75" customHeight="1">
      <c r="A9" s="74" t="str">
        <f>Translations!$B$283</f>
        <v>Responsibilities:</v>
      </c>
      <c r="B9" s="75" t="str">
        <f>Translations!$B$528</f>
        <v>The Operator is solely responsible for the preparation and reporting of their annual greenhouse gas (GHG) emissions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row>
    <row r="10" spans="1:2" ht="12.75">
      <c r="A10" s="74"/>
      <c r="B10" s="75" t="str">
        <f>Translations!$B$286</f>
        <v>The Competent Authority is responsible for</v>
      </c>
    </row>
    <row r="11" spans="1:2" ht="12.75">
      <c r="A11" s="74"/>
      <c r="B11" s="76" t="str">
        <f>Translations!$B$529</f>
        <v>- issuing and varying applicable permits to Operators or Aircraft Operators</v>
      </c>
    </row>
    <row r="12" spans="1:2" ht="25.5">
      <c r="A12" s="74"/>
      <c r="B12" s="76" t="str">
        <f>Translations!$B$530</f>
        <v>- enforcing the requirements of Regulation EU no. 2018/2066 on monitoring and reporting (MRR) and any conditions of applicable permits;</v>
      </c>
    </row>
    <row r="13" spans="1:2" ht="51">
      <c r="A13" s="74"/>
      <c r="B13" s="76"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row>
    <row r="14" spans="1:3" ht="106.5" customHeight="1">
      <c r="A14" s="74"/>
      <c r="B14" s="77" t="str">
        <f>Translations!$B$531</f>
        <v>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4" s="78"/>
    </row>
    <row r="15" spans="1:3" ht="25.5">
      <c r="A15" s="74"/>
      <c r="B15" s="79" t="str">
        <f>Translations!$B$291</f>
        <v>•   the Annual Emissions Report [Tonne-Kilometre Report] is or may be associated with misstatements (omissions, misrepresentations or errors) or non-conformities; or                                                                                                                                                              </v>
      </c>
      <c r="C15" s="80"/>
    </row>
    <row r="16" spans="1:3" ht="25.5">
      <c r="A16" s="74"/>
      <c r="B16" s="79" t="str">
        <f>Translations!$B$532</f>
        <v>•   the Operator  is not complying with  Regulation EU no. 2018/2066 on monitoring and reporting , even if the monitoring plan is approved by the competent authority.                                                                                                                                                            </v>
      </c>
      <c r="C16" s="81"/>
    </row>
    <row r="17" spans="1:2" ht="28.5" customHeight="1">
      <c r="A17" s="74"/>
      <c r="B17" s="79" t="str">
        <f>Translations!$B$293</f>
        <v>•   the EU ETS lead auditor/auditor has not received all the information and explanations that they require to conduct their examination to a reasonable level of assurance; or</v>
      </c>
    </row>
    <row r="18" spans="1:2" ht="38.25">
      <c r="A18" s="74"/>
      <c r="B18" s="79" t="str">
        <f>Translations!$B$533</f>
        <v>•  improvements can be made to the Operator's performance in monitoring and reporting of emissions and/or compliance with the approved monitoring plan and Regulation EU no. 2018/2066 on monitoring and reporting.</v>
      </c>
    </row>
    <row r="19" spans="1:3" ht="114.75">
      <c r="A19" s="74" t="str">
        <f>Translations!$B$295</f>
        <v>Work performed &amp; basis of the opinion: </v>
      </c>
      <c r="B19" s="82" t="str">
        <f>Translations!$B$534</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approved monitoring plan.  This also involved assessing where necessary estimates and judgements made by the Operator in preparing the data and considering the overall adequacy of the presentation of the data in the Annual Emissions Report and its potential for material misstatement.</v>
      </c>
      <c r="C19" s="83"/>
    </row>
    <row r="20" spans="1:3" ht="12.75">
      <c r="A20" s="74" t="str">
        <f>Translations!$B$297</f>
        <v>Materiality level</v>
      </c>
      <c r="B20" s="442"/>
      <c r="C20" s="84" t="str">
        <f>Translations!$B$535</f>
        <v>&lt; Free text &gt;. See Article 23 of AVR</v>
      </c>
    </row>
    <row r="21" spans="1:3" ht="51">
      <c r="A21" s="74"/>
      <c r="B21" s="447"/>
      <c r="C21" s="84" t="str">
        <f>Translations!$B$536</f>
        <v>&lt;Free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2" spans="1:3" ht="42.75" customHeight="1" thickBot="1">
      <c r="A22" s="85"/>
      <c r="B22" s="8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2" s="56"/>
    </row>
    <row r="23" spans="2:3" ht="9" customHeight="1" thickBot="1">
      <c r="B23" s="71"/>
      <c r="C23" s="56"/>
    </row>
    <row r="24" spans="1:3" ht="39.75" customHeight="1">
      <c r="A24" s="723" t="str">
        <f>Translations!$B$301</f>
        <v>Reference documents cited : 
</v>
      </c>
      <c r="B24" s="88" t="str">
        <f>Translations!$B$302</f>
        <v>Conduct of the Verification (1) - For Accredited Verifiers</v>
      </c>
      <c r="C24" s="718"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5" spans="1:3" ht="26.25" customHeight="1">
      <c r="A25" s="724"/>
      <c r="B25" s="448" t="str">
        <f>Translations!$B$537</f>
        <v>1) EU Regulation EU no.  2018/2067 on verification of GHG emissions reports and tonne-kilometre reports and the accreditation of verifiers pursuant to Directive 2003/87/EC….. (AVR)</v>
      </c>
      <c r="C25" s="718"/>
    </row>
    <row r="26" spans="1:3" ht="31.5" customHeight="1">
      <c r="A26" s="724"/>
      <c r="B26" s="449" t="str">
        <f>Translations!$B$538</f>
        <v>2) EN ISO 14065:2020 General principles and requirements for bodies validating and verifying environmental information</v>
      </c>
      <c r="C26" s="718"/>
    </row>
    <row r="27" spans="1:3" ht="25.5">
      <c r="A27" s="724"/>
      <c r="B27" s="449" t="str">
        <f>Translations!$B$539</f>
        <v>3) EN ISO 14064-3:2019 Specification with guidance for the validation and verification of GHG assertions</v>
      </c>
      <c r="C27" s="718"/>
    </row>
    <row r="28" spans="1:3" ht="25.5">
      <c r="A28" s="724"/>
      <c r="B28" s="448" t="str">
        <f>Translations!$B$307</f>
        <v>4) IAF MD 6:2014 International Accreditation Forum (IAF) Mandatory Document for the Application of ISO 14065:2013 (Issue 2, March 2014)</v>
      </c>
      <c r="C28" s="718"/>
    </row>
    <row r="29" spans="1:3" ht="25.5">
      <c r="A29" s="724"/>
      <c r="B29" s="448" t="str">
        <f>Translations!$B$308</f>
        <v>5) Guidance developed by European Commission Services on verification and accreditation</v>
      </c>
      <c r="C29" s="718"/>
    </row>
    <row r="30" spans="1:3" ht="25.5">
      <c r="A30" s="724"/>
      <c r="B30" s="448" t="str">
        <f>Translations!$B$309</f>
        <v>6) EA-6/03 European Co-operation for Accreditation Guidance For the Recognition of Verifiers under EU ETS Directive </v>
      </c>
      <c r="C30" s="718"/>
    </row>
    <row r="31" spans="1:3" ht="12.75">
      <c r="A31" s="724"/>
      <c r="B31" s="448" t="str">
        <f>Translations!$B$41</f>
        <v>Member State-specific guidance is listed here:</v>
      </c>
      <c r="C31" s="718"/>
    </row>
    <row r="32" spans="1:3" ht="12.75">
      <c r="A32" s="724"/>
      <c r="B32" s="450" t="str">
        <f>Translations!$B$310</f>
        <v>Select Relevant guidance documents from the list</v>
      </c>
      <c r="C32" s="718"/>
    </row>
    <row r="33" spans="1:3" ht="13.5" thickBot="1">
      <c r="A33" s="724"/>
      <c r="B33" s="451" t="str">
        <f>Translations!$B$310</f>
        <v>Select Relevant guidance documents from the list</v>
      </c>
      <c r="C33" s="718"/>
    </row>
    <row r="34" spans="1:3" ht="13.5" thickBot="1">
      <c r="A34" s="74"/>
      <c r="B34" s="89"/>
      <c r="C34" s="719"/>
    </row>
    <row r="35" spans="1:3" ht="25.5">
      <c r="A35" s="74"/>
      <c r="B35" s="88" t="str">
        <f>Translations!$B$311</f>
        <v>Conduct of the Verification (2) - Additional criteria for Accredited Verifiers that are also financial assurance providers</v>
      </c>
      <c r="C35" s="721"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6" spans="1:3" ht="38.25">
      <c r="A36" s="74"/>
      <c r="B36" s="448" t="str">
        <f>Translations!$B$313</f>
        <v>8) International Standard on Assurance Engagements 3000 : Assurance Engagements other than Audits or Reviews of Historical Information, issued by the International Auditing and Assurance Standards Board.</v>
      </c>
      <c r="C36" s="721"/>
    </row>
    <row r="37" spans="1:3" ht="39" thickBot="1">
      <c r="A37" s="74"/>
      <c r="B37" s="451" t="str">
        <f>Translations!$B$314</f>
        <v>9) International Standard on Assurance Engagements 3410 : Assurance Engagements on Greenhouse Gas Statements, issued by the International Auditing and Assurance Standards Board.</v>
      </c>
      <c r="C37" s="721"/>
    </row>
    <row r="38" spans="1:3" ht="12.75">
      <c r="A38" s="74"/>
      <c r="B38" s="88" t="str">
        <f>Translations!$B$540</f>
        <v>Conduct of the Verification (3) - For Verifiers Certified under AVR Article 55(2)</v>
      </c>
      <c r="C38" s="717" t="str">
        <f>Translations!$B$541</f>
        <v>This set should be selected only if the verifier is a Certified Natural Person as outlined under Article 55(2) of the AVR.</v>
      </c>
    </row>
    <row r="39" spans="1:3" ht="38.25">
      <c r="A39" s="74"/>
      <c r="B39" s="448" t="str">
        <f>Translations!$B$542</f>
        <v>1) EC Regulation EU no.  2018/2067 on verification of GHG emissions reports and tonne-kilometre reports and the accreditation of verifiers pursuant to Directive 2003/87/EC….. (AVR)</v>
      </c>
      <c r="C39" s="717"/>
    </row>
    <row r="40" spans="1:3" ht="12.75">
      <c r="A40" s="74"/>
      <c r="B40" s="448" t="str">
        <f>Translations!$B$318</f>
        <v>2) EU guidance on certified verifiers developed by the Commission Services</v>
      </c>
      <c r="C40" s="90"/>
    </row>
    <row r="41" spans="1:3" ht="26.25" thickBot="1">
      <c r="A41" s="74"/>
      <c r="B41" s="451" t="str">
        <f>Translations!$B$319</f>
        <v>3)….. Need to insert any other requirements/ guidance that are applied to the Certified Verifiers e.g. any local MS rules on the Certification Process</v>
      </c>
      <c r="C41" s="91"/>
    </row>
    <row r="42" spans="1:3" ht="12.75">
      <c r="A42" s="74"/>
      <c r="B42" s="92" t="str">
        <f>Translations!$B$320</f>
        <v>Rules etc of the EU ETS</v>
      </c>
      <c r="C42" s="717" t="str">
        <f>Translations!$B$543</f>
        <v>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v>
      </c>
    </row>
    <row r="43" spans="1:3" ht="25.5">
      <c r="A43" s="74"/>
      <c r="B43" s="448" t="str">
        <f>Translations!$B$544</f>
        <v>A) EC Regulation EU no. 2018/2066 on the Monitoring and Reporting of GHGs pursuant to Directive 2003/87/EC (MRR)</v>
      </c>
      <c r="C43" s="717"/>
    </row>
    <row r="44" spans="1:3" ht="25.5">
      <c r="A44" s="74"/>
      <c r="B44" s="448" t="str">
        <f>Translations!$B$323</f>
        <v>B) EU Guidance developed by the European Commission Services to support the harmonised interpretation of the Monitoring and Reporting Regulation</v>
      </c>
      <c r="C44" s="717"/>
    </row>
    <row r="45" spans="1:3" ht="25.5">
      <c r="A45" s="74"/>
      <c r="B45" s="448" t="str">
        <f>Translations!$B$324</f>
        <v>C) EU Guidance material developed by the European Commission Services to support the harmonised interpretation of the AVR</v>
      </c>
      <c r="C45" s="717"/>
    </row>
    <row r="46" spans="1:3" ht="13.5" thickBot="1">
      <c r="A46" s="85"/>
      <c r="B46" s="451" t="str">
        <f>Translations!$B$325</f>
        <v>D) need to insert any other national requirements/ guidance that are applicable</v>
      </c>
      <c r="C46" s="717"/>
    </row>
    <row r="47" ht="6.75" customHeight="1">
      <c r="B47" s="71"/>
    </row>
  </sheetData>
  <sheetProtection sheet="1" objects="1" scenarios="1" formatCells="0" formatColumns="0" formatRows="0"/>
  <mergeCells count="11">
    <mergeCell ref="A2:B2"/>
    <mergeCell ref="A3:B3"/>
    <mergeCell ref="A4:B4"/>
    <mergeCell ref="C42:C46"/>
    <mergeCell ref="C24:C34"/>
    <mergeCell ref="C3:C4"/>
    <mergeCell ref="C35:C37"/>
    <mergeCell ref="C38:C39"/>
    <mergeCell ref="A5:B5"/>
    <mergeCell ref="A24:A33"/>
    <mergeCell ref="C5:C6"/>
  </mergeCells>
  <dataValidations count="3">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31">
      <formula1>MSSPECIFICGUIDANCE</formula1>
    </dataValidation>
    <dataValidation type="list" allowBlank="1" showInputMessage="1" showErrorMessage="1" prompt="Select appropriate materiality level" sqref="B20">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C48"/>
  <sheetViews>
    <sheetView zoomScalePageLayoutView="0" workbookViewId="0" topLeftCell="A28">
      <selection activeCell="A1" sqref="A1"/>
    </sheetView>
  </sheetViews>
  <sheetFormatPr defaultColWidth="11.28125" defaultRowHeight="12.75"/>
  <cols>
    <col min="1" max="1" width="20.28125" style="70" customWidth="1"/>
    <col min="2" max="2" width="74.140625" style="93" customWidth="1"/>
    <col min="3" max="3" width="73.140625" style="57" customWidth="1"/>
    <col min="4" max="16384" width="11.28125" style="69" customWidth="1"/>
  </cols>
  <sheetData>
    <row r="1" spans="1:3" s="54" customFormat="1" ht="12.75">
      <c r="A1" s="51"/>
      <c r="B1" s="52"/>
      <c r="C1" s="53" t="str">
        <f>Translations!$B$63</f>
        <v>GUIDANCE FOR VERIFIERS</v>
      </c>
    </row>
    <row r="2" spans="1:3" s="54" customFormat="1" ht="12.75" customHeight="1">
      <c r="A2" s="568" t="str">
        <f>Translations!$B$250</f>
        <v>Verification Report - Emissions Trading System</v>
      </c>
      <c r="B2" s="568"/>
      <c r="C2" s="68"/>
    </row>
    <row r="3" spans="1:3" s="54" customFormat="1" ht="12.75">
      <c r="A3" s="568" t="str">
        <f>'Opinion Statement (Inst)'!A3</f>
        <v>EU ETS Annual Reporting</v>
      </c>
      <c r="B3" s="568"/>
      <c r="C3" s="720" t="str">
        <f>Translations!$B$278</f>
        <v>Note - the name of the Installation will be automatically picked up once it is entered on the Annex 1 Tab</v>
      </c>
    </row>
    <row r="4" spans="1:3" s="54" customFormat="1" ht="15" customHeight="1">
      <c r="A4" s="726" t="str">
        <f>IF(ISBLANK('Annex 1 - Findings'!A3),NameMissing,'Annex 1 - Findings'!A3)</f>
        <v>Please enter the name of the operator in sheet Annex 1.</v>
      </c>
      <c r="B4" s="727"/>
      <c r="C4" s="720"/>
    </row>
    <row r="5" spans="1:3" ht="12.75">
      <c r="A5" s="722" t="str">
        <f>Translations!$B$279</f>
        <v>Annex 2 - Further information of relevance to the Opinion</v>
      </c>
      <c r="B5" s="722"/>
      <c r="C5" s="725" t="str">
        <f>Translations!$B$280</f>
        <v>Do not change the form of words in this worksheet EXCEPT where instructed to do so</v>
      </c>
    </row>
    <row r="6" spans="2:3" ht="13.5" thickBot="1">
      <c r="B6" s="71"/>
      <c r="C6" s="725"/>
    </row>
    <row r="7" spans="1:3" ht="12.75">
      <c r="A7" s="223" t="str">
        <f>Translations!$B$520</f>
        <v>Scheme:</v>
      </c>
      <c r="B7" s="452" t="str">
        <f>Translations!$B$256</f>
        <v>-- select --</v>
      </c>
      <c r="C7" s="67"/>
    </row>
    <row r="8" spans="1:2" ht="68.25" customHeight="1">
      <c r="A8" s="74" t="str">
        <f>Translations!$B$281</f>
        <v>Objectives and scope of the Verification: </v>
      </c>
      <c r="B8" s="82" t="str">
        <f>Translations!$B$545</f>
        <v>To verify the Aircraft Operator's annual emissions [tonne-kilometre data] to a reasonable level of assurance for the Annual Emissions Report [Tonne-Kilometre Report] (as summarised in the attached Opinion Statement) under the scheme(s) listed above and to confirm compliance with the approved monitoring plan and the monitoring requirements and scheme rules as listed in the Criteria below.</v>
      </c>
    </row>
    <row r="9" spans="1:3" ht="103.5" customHeight="1">
      <c r="A9" s="74" t="str">
        <f>Translations!$B$283</f>
        <v>Responsibilities:</v>
      </c>
      <c r="B9" s="82" t="str">
        <f>Translations!$B$546</f>
        <v>The Aircraft Operator is solely responsible for the preparation and reporting of their annual greenhouse gas (GHG) emissions [tonne-kilometre data], for the purposes of the scheme(s) identified above,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v>
      </c>
      <c r="C9" s="102" t="str">
        <f>Translations!$B$547</f>
        <v>&lt; edit to show the relevant report being audited : annual or TKm&gt;</v>
      </c>
    </row>
    <row r="10" spans="1:3" ht="12.75">
      <c r="A10" s="74"/>
      <c r="B10" s="82" t="str">
        <f>Translations!$B$286</f>
        <v>The Competent Authority is responsible for</v>
      </c>
      <c r="C10" s="102"/>
    </row>
    <row r="11" spans="1:3" ht="12.75">
      <c r="A11" s="74"/>
      <c r="B11" s="222" t="str">
        <f>Translations!$B$529</f>
        <v>- issuing and varying applicable permits to Operators or Aircraft Operators</v>
      </c>
      <c r="C11" s="102"/>
    </row>
    <row r="12" spans="1:3" ht="25.5">
      <c r="A12" s="74"/>
      <c r="B12" s="222" t="str">
        <f>Translations!$B$548</f>
        <v>- enforcing the requirements of the scheme rules as outlined in the Criteria below and any conditions of applicable permits;</v>
      </c>
      <c r="C12" s="102"/>
    </row>
    <row r="13" spans="1:3" ht="51">
      <c r="A13" s="74"/>
      <c r="B13" s="222" t="str">
        <f>Translations!$B$289</f>
        <v>- agreeing certain aspects of the verification process, e.g. site visit waivers; 
In exceptional circumstances, including those stated in Article 70(1)and 70(2) of the MRR,  the CA may determine an Operator's or Aircraft operator's emissions [tonne-kilometre data] for the purposes of the ETS.</v>
      </c>
      <c r="C13" s="102"/>
    </row>
    <row r="14" spans="1:3" ht="117.75" customHeight="1">
      <c r="A14" s="74"/>
      <c r="B14" s="77" t="str">
        <f>Translations!$B$531</f>
        <v>The Verifier (as named on the Opinion Statement) is responsible for, in accordance with its verification contract and Commission Regulation EU no. 2018/2067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v>
      </c>
      <c r="C14" s="87"/>
    </row>
    <row r="15" spans="1:3" ht="25.5">
      <c r="A15" s="74"/>
      <c r="B15" s="79" t="str">
        <f>Translations!$B$291</f>
        <v>•   the Annual Emissions Report [Tonne-Kilometre Report] is or may be associated with misstatements (omissions, misrepresentations or errors) or non-conformities; or                                                                                                                                                              </v>
      </c>
      <c r="C15" s="81"/>
    </row>
    <row r="16" spans="1:3" ht="30.75" customHeight="1">
      <c r="A16" s="74"/>
      <c r="B16" s="77" t="str">
        <f>Translations!$B$549</f>
        <v>•   the Aircraft Operator is not complying with the scheme rules as outlined in the Criteria below, even if the monitoring plan is approved by the competent authority.                                                                                                                                                            </v>
      </c>
      <c r="C16" s="81"/>
    </row>
    <row r="17" spans="1:2" ht="28.5" customHeight="1">
      <c r="A17" s="74"/>
      <c r="B17" s="79" t="str">
        <f>Translations!$B$293</f>
        <v>•   the EU ETS lead auditor/auditor has not received all the information and explanations that they require to conduct their examination to a reasonable level of assurance; or</v>
      </c>
    </row>
    <row r="18" spans="1:2" ht="38.25">
      <c r="A18" s="74"/>
      <c r="B18" s="77" t="str">
        <f>Translations!$B$550</f>
        <v>•  improvements can be made to the Aircraft Operator's performance in monitoring and reporting of emissions and/or compliance with the approved monitoring plan and the scheme rules on monitoring and reporting as outlined in the Criteria below.</v>
      </c>
    </row>
    <row r="19" spans="1:2" ht="127.5">
      <c r="A19" s="74" t="str">
        <f>Translations!$B$295</f>
        <v>Work performed &amp; basis of the opinion: </v>
      </c>
      <c r="B19" s="82" t="str">
        <f>Translations!$B$551</f>
        <v>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rules and principles of the relevant schemes, as outlined in the criteria reference documents below, and the Aircraft Operator's approved monitoring plan.  This also involved assessing where necessary estimates and judgements made by the Aircraft Operator in preparing the data and considering the overall adequacy of the presentation of the data in the Annual Emissions Report [Tonne-Kilometre report] and its potential for material misstatement.</v>
      </c>
    </row>
    <row r="20" spans="1:3" ht="12.75">
      <c r="A20" s="74" t="str">
        <f>Translations!$B$297</f>
        <v>Materiality level</v>
      </c>
      <c r="B20" s="406"/>
      <c r="C20" s="84" t="str">
        <f>Translations!$B$535</f>
        <v>&lt; Free text &gt;. See Article 23 of AVR</v>
      </c>
    </row>
    <row r="21" spans="1:3" ht="51">
      <c r="A21" s="74"/>
      <c r="B21" s="447"/>
      <c r="C21" s="84" t="str">
        <f>Translations!$B$536</f>
        <v>&lt;Free Text: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2" spans="1:3" ht="42.75" customHeight="1" thickBot="1">
      <c r="A22" s="85"/>
      <c r="B22" s="86" t="str">
        <f>Translations!$B$300</f>
        <v>GHG quantification is subject to inherent uncertainty due to the designed capability of measurement instrumentation and testing methodologies and incomplete scientific knowledge used in the determination of emissions factors and global warming potentials</v>
      </c>
      <c r="C22" s="56"/>
    </row>
    <row r="23" spans="2:3" ht="9" customHeight="1" thickBot="1">
      <c r="B23" s="71"/>
      <c r="C23" s="56"/>
    </row>
    <row r="24" spans="1:3" ht="18" customHeight="1">
      <c r="A24" s="723" t="str">
        <f>Translations!$B$301</f>
        <v>Reference documents cited : 
</v>
      </c>
      <c r="B24" s="88" t="str">
        <f>Translations!$B$302</f>
        <v>Conduct of the Verification (1) - For Accredited Verifiers</v>
      </c>
      <c r="C24" s="718" t="str">
        <f>Translations!$B$303</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5" spans="1:3" ht="26.25" customHeight="1">
      <c r="A25" s="724"/>
      <c r="B25" s="448" t="str">
        <f>Translations!$B$537</f>
        <v>1) EU Regulation EU no.  2018/2067 on verification of GHG emissions reports and tonne-kilometre reports and the accreditation of verifiers pursuant to Directive 2003/87/EC….. (AVR)</v>
      </c>
      <c r="C25" s="718"/>
    </row>
    <row r="26" spans="1:3" ht="31.5" customHeight="1">
      <c r="A26" s="724"/>
      <c r="B26" s="449" t="str">
        <f>Translations!$B$538</f>
        <v>2) EN ISO 14065:2020 General principles and requirements for bodies validating and verifying environmental information</v>
      </c>
      <c r="C26" s="718"/>
    </row>
    <row r="27" spans="1:3" ht="25.5">
      <c r="A27" s="724"/>
      <c r="B27" s="449" t="str">
        <f>Translations!$B$539</f>
        <v>3) EN ISO 14064-3:2019 Specification with guidance for the validation and verification of GHG assertions</v>
      </c>
      <c r="C27" s="718"/>
    </row>
    <row r="28" spans="1:3" ht="25.5">
      <c r="A28" s="724"/>
      <c r="B28" s="448" t="str">
        <f>Translations!$B$307</f>
        <v>4) IAF MD 6:2014 International Accreditation Forum (IAF) Mandatory Document for the Application of ISO 14065:2013 (Issue 2, March 2014)</v>
      </c>
      <c r="C28" s="718"/>
    </row>
    <row r="29" spans="1:3" ht="25.5">
      <c r="A29" s="724"/>
      <c r="B29" s="448" t="str">
        <f>Translations!$B$308</f>
        <v>5) Guidance developed by European Commission Services on verification and accreditation</v>
      </c>
      <c r="C29" s="718"/>
    </row>
    <row r="30" spans="1:3" ht="25.5">
      <c r="A30" s="724"/>
      <c r="B30" s="448" t="str">
        <f>Translations!$B$309</f>
        <v>6) EA-6/03 European Co-operation for Accreditation Guidance For the Recognition of Verifiers under EU ETS Directive </v>
      </c>
      <c r="C30" s="718"/>
    </row>
    <row r="31" spans="1:3" ht="12.75">
      <c r="A31" s="724"/>
      <c r="B31" s="453" t="str">
        <f>Translations!$B$41</f>
        <v>Member State-specific guidance is listed here:</v>
      </c>
      <c r="C31" s="718"/>
    </row>
    <row r="32" spans="1:3" ht="12.75">
      <c r="A32" s="724"/>
      <c r="B32" s="450" t="str">
        <f>Translations!$B$310</f>
        <v>Select Relevant guidance documents from the list</v>
      </c>
      <c r="C32" s="718"/>
    </row>
    <row r="33" spans="1:3" ht="13.5" thickBot="1">
      <c r="A33" s="724"/>
      <c r="B33" s="451" t="str">
        <f>Translations!$B$310</f>
        <v>Select Relevant guidance documents from the list</v>
      </c>
      <c r="C33" s="718"/>
    </row>
    <row r="34" spans="1:3" ht="25.5">
      <c r="A34" s="74"/>
      <c r="B34" s="88" t="str">
        <f>Translations!$B$311</f>
        <v>Conduct of the Verification (2) - Additional criteria for Accredited Verifiers that are also financial assurance providers</v>
      </c>
      <c r="C34" s="721" t="str">
        <f>Translations!$B$312</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5" spans="1:3" ht="38.25">
      <c r="A35" s="74"/>
      <c r="B35" s="448" t="str">
        <f>Translations!$B$313</f>
        <v>8) International Standard on Assurance Engagements 3000 : Assurance Engagements other than Audits or Reviews of Historical Information, issued by the International Auditing and Assurance Standards Board.</v>
      </c>
      <c r="C35" s="721"/>
    </row>
    <row r="36" spans="1:3" ht="39" thickBot="1">
      <c r="A36" s="74"/>
      <c r="B36" s="451" t="str">
        <f>Translations!$B$314</f>
        <v>9) International Standard on Assurance Engagements 3410 : Assurance Engagements on Greenhouse Gas Statements, issued by the International Auditing and Assurance Standards Board.</v>
      </c>
      <c r="C36" s="721"/>
    </row>
    <row r="37" spans="1:3" ht="12.75">
      <c r="A37" s="74"/>
      <c r="B37" s="88" t="str">
        <f>Translations!$B$540</f>
        <v>Conduct of the Verification (3) - For Verifiers Certified under AVR Article 55(2)</v>
      </c>
      <c r="C37" s="717" t="str">
        <f>Translations!$B$541</f>
        <v>This set should be selected only if the verifier is a Certified Natural Person as outlined under Article 55(2) of the AVR.</v>
      </c>
    </row>
    <row r="38" spans="1:3" ht="38.25">
      <c r="A38" s="74"/>
      <c r="B38" s="448" t="str">
        <f>Translations!$B$542</f>
        <v>1) EC Regulation EU no.  2018/2067 on verification of GHG emissions reports and tonne-kilometre reports and the accreditation of verifiers pursuant to Directive 2003/87/EC….. (AVR)</v>
      </c>
      <c r="C38" s="717"/>
    </row>
    <row r="39" spans="1:3" ht="12.75">
      <c r="A39" s="74"/>
      <c r="B39" s="448" t="str">
        <f>Translations!$B$318</f>
        <v>2) EU guidance on certified verifiers developed by the Commission Services</v>
      </c>
      <c r="C39" s="90"/>
    </row>
    <row r="40" spans="1:3" ht="26.25" thickBot="1">
      <c r="A40" s="74"/>
      <c r="B40" s="451" t="str">
        <f>Translations!$B$319</f>
        <v>3)….. Need to insert any other requirements/ guidance that are applied to the Certified Verifiers e.g. any local MS rules on the Certification Process</v>
      </c>
      <c r="C40" s="91"/>
    </row>
    <row r="41" spans="1:3" ht="12.75">
      <c r="A41" s="74" t="str">
        <f>Translations!$B$552</f>
        <v>Scheme Criteria:</v>
      </c>
      <c r="B41" s="92" t="str">
        <f>Translations!$B$320</f>
        <v>Rules etc of the EU ETS</v>
      </c>
      <c r="C41" s="717" t="str">
        <f>Translations!$B$543</f>
        <v>This set should be selected by all verifiers where reporting covers the EU ETS
Note - check to ensure that the list is valid for the Member State in which the opinon is being issued as some MS Guidance may only be applicable in an individual MS.
As a minimum, the relevant EU Regulations and EC Guidance must be included</v>
      </c>
    </row>
    <row r="42" spans="1:3" ht="25.5">
      <c r="A42" s="74"/>
      <c r="B42" s="448" t="str">
        <f>Translations!$B$544</f>
        <v>A) EC Regulation EU no. 2018/2066 on the Monitoring and Reporting of GHGs pursuant to Directive 2003/87/EC (MRR)</v>
      </c>
      <c r="C42" s="717"/>
    </row>
    <row r="43" spans="1:3" ht="25.5">
      <c r="A43" s="74"/>
      <c r="B43" s="448" t="str">
        <f>Translations!$B$323</f>
        <v>B) EU Guidance developed by the European Commission Services to support the harmonised interpretation of the Monitoring and Reporting Regulation</v>
      </c>
      <c r="C43" s="717"/>
    </row>
    <row r="44" spans="1:3" ht="25.5">
      <c r="A44" s="74"/>
      <c r="B44" s="448" t="str">
        <f>Translations!$B$324</f>
        <v>C) EU Guidance material developed by the European Commission Services to support the harmonised interpretation of the AVR</v>
      </c>
      <c r="C44" s="717"/>
    </row>
    <row r="45" spans="1:3" ht="13.5" thickBot="1">
      <c r="A45" s="74"/>
      <c r="B45" s="451" t="str">
        <f>Translations!$B$325</f>
        <v>D) need to insert any other national requirements/ guidance that are applicable</v>
      </c>
      <c r="C45" s="717"/>
    </row>
    <row r="46" spans="1:3" ht="12.75" customHeight="1">
      <c r="A46" s="74"/>
      <c r="B46" s="92" t="str">
        <f>Translations!$B$553</f>
        <v>Rules etc of the Swiss ETS</v>
      </c>
      <c r="C46" s="717" t="str">
        <f>Translations!$B$554</f>
        <v>This set should be selected by all verifiers where reporting covers the Swiss ETS
Note - check to ensure that the list is valid for Switzerland. </v>
      </c>
    </row>
    <row r="47" spans="1:3" ht="15.75" customHeight="1">
      <c r="A47" s="74"/>
      <c r="B47" s="448" t="str">
        <f>Translations!$B$555</f>
        <v>A: Federal Act on the Reduction of CO2 Emissions</v>
      </c>
      <c r="C47" s="717"/>
    </row>
    <row r="48" spans="1:3" ht="13.5" thickBot="1">
      <c r="A48" s="74"/>
      <c r="B48" s="451" t="str">
        <f>Translations!$B$556</f>
        <v>B: Ordinance on Reduction of CO2 Eemissions</v>
      </c>
      <c r="C48" s="90"/>
    </row>
  </sheetData>
  <sheetProtection sheet="1" objects="1" scenarios="1" formatCells="0" formatColumns="0" formatRows="0"/>
  <mergeCells count="12">
    <mergeCell ref="A24:A33"/>
    <mergeCell ref="C24:C33"/>
    <mergeCell ref="C34:C36"/>
    <mergeCell ref="C37:C38"/>
    <mergeCell ref="C41:C45"/>
    <mergeCell ref="C46:C47"/>
    <mergeCell ref="A2:B2"/>
    <mergeCell ref="A3:B3"/>
    <mergeCell ref="C3:C4"/>
    <mergeCell ref="A4:B4"/>
    <mergeCell ref="A5:B5"/>
    <mergeCell ref="C5:C6"/>
  </mergeCells>
  <dataValidations count="4">
    <dataValidation type="list" allowBlank="1" showInputMessage="1" showErrorMessage="1" prompt="Select appropriate materiality level" sqref="B20">
      <formula1>materialitythreshold</formula1>
    </dataValidation>
    <dataValidation type="list" allowBlank="1" showInputMessage="1" showErrorMessage="1" sqref="B31">
      <formula1>MSSPECIFICGUIDANCE</formula1>
    </dataValidation>
    <dataValidation type="list" allowBlank="1" showErrorMessage="1" promptTitle="Select guidance document" prompt="Select the additional and relevant guidance documents that you have used, ensuring that the correct version is cited" sqref="B32:B33">
      <formula1>conductaccredited</formula1>
    </dataValidation>
    <dataValidation type="list" allowBlank="1" showInputMessage="1" showErrorMessage="1" sqref="B7">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1" sqref="A1"/>
    </sheetView>
  </sheetViews>
  <sheetFormatPr defaultColWidth="11.28125" defaultRowHeight="12.75"/>
  <cols>
    <col min="1" max="1" width="4.8515625" style="51" customWidth="1"/>
    <col min="2" max="2" width="24.28125" style="51" customWidth="1"/>
    <col min="3" max="3" width="85.7109375" style="52" customWidth="1"/>
    <col min="4" max="4" width="75.7109375" style="67" customWidth="1"/>
    <col min="5" max="16384" width="11.28125" style="54" customWidth="1"/>
  </cols>
  <sheetData>
    <row r="1" ht="12.75">
      <c r="D1" s="53" t="str">
        <f>Translations!$B$63</f>
        <v>GUIDANCE FOR VERIFIERS</v>
      </c>
    </row>
    <row r="2" spans="1:4" ht="12.75">
      <c r="A2" s="568" t="str">
        <f>Translations!$B$326</f>
        <v>Verification Opinion - Emissions Trading System</v>
      </c>
      <c r="B2" s="568"/>
      <c r="C2" s="568"/>
      <c r="D2" s="54"/>
    </row>
    <row r="3" spans="1:4" ht="13.5" thickBot="1">
      <c r="A3" s="568" t="str">
        <f>'Opinion Statement (Inst)'!A3</f>
        <v>EU ETS Annual Reporting</v>
      </c>
      <c r="B3" s="568"/>
      <c r="C3" s="568"/>
      <c r="D3" s="720" t="str">
        <f>Translations!$B$278</f>
        <v>Note - the name of the Installation will be automatically picked up once it is entered on the Annex 1 Tab</v>
      </c>
    </row>
    <row r="4" spans="1:4" ht="13.5" thickBot="1">
      <c r="A4" s="728" t="str">
        <f>'Annex 2 - basis of work (Inst)'!A4</f>
        <v>Please enter the name of the operator in sheet Annex 1.</v>
      </c>
      <c r="B4" s="729"/>
      <c r="C4" s="730"/>
      <c r="D4" s="720"/>
    </row>
    <row r="5" spans="1:4" ht="25.5" customHeight="1">
      <c r="A5" s="567" t="str">
        <f>Translations!$B$327</f>
        <v>Annex 3 - Summary of conditions / changes/ clarification / variations </v>
      </c>
      <c r="B5" s="567"/>
      <c r="C5" s="567"/>
      <c r="D5" s="55"/>
    </row>
    <row r="6" spans="1:4" ht="29.25" customHeight="1" thickBot="1">
      <c r="A6" s="731" t="str">
        <f>Translations!$B$328</f>
        <v>A) approved by the Competent Authority but which have NOT been incorporated within a re-issued Permit/ Monitoring Plan at completion of verification</v>
      </c>
      <c r="B6" s="731"/>
      <c r="C6" s="731"/>
      <c r="D6" s="56"/>
    </row>
    <row r="7" spans="2:4" ht="15.75" customHeight="1" thickBot="1">
      <c r="B7" s="224" t="str">
        <f>Translations!$B$520</f>
        <v>Scheme:</v>
      </c>
      <c r="C7" s="58"/>
      <c r="D7" s="56"/>
    </row>
    <row r="8" spans="1:4" ht="12.75" customHeight="1">
      <c r="A8" s="59">
        <v>1</v>
      </c>
      <c r="B8" s="454" t="str">
        <f>Translations!$B$256</f>
        <v>-- select --</v>
      </c>
      <c r="C8" s="413"/>
      <c r="D8" s="733" t="str">
        <f>Translations!$B$329</f>
        <v>This should list anything that has been agreed (e.g. in a letter, email, fax or phone call) but that has not been incorporated within the greenhouse gas emissions permit/monitoring plan.  It should also include, for example, new technical units, new processes, closure notification etc.</v>
      </c>
    </row>
    <row r="9" spans="1:4" ht="12.75" customHeight="1">
      <c r="A9" s="60">
        <v>2</v>
      </c>
      <c r="B9" s="455" t="str">
        <f>Translations!$B$256</f>
        <v>-- select --</v>
      </c>
      <c r="C9" s="406"/>
      <c r="D9" s="733"/>
    </row>
    <row r="10" spans="1:4" ht="12.75" customHeight="1">
      <c r="A10" s="60">
        <v>3</v>
      </c>
      <c r="B10" s="455" t="str">
        <f>Translations!$B$256</f>
        <v>-- select --</v>
      </c>
      <c r="C10" s="406"/>
      <c r="D10" s="733"/>
    </row>
    <row r="11" spans="1:4" ht="12.75" customHeight="1">
      <c r="A11" s="60">
        <v>4</v>
      </c>
      <c r="B11" s="455" t="str">
        <f>Translations!$B$256</f>
        <v>-- select --</v>
      </c>
      <c r="C11" s="406"/>
      <c r="D11" s="733"/>
    </row>
    <row r="12" spans="1:4" ht="12.75" customHeight="1">
      <c r="A12" s="60">
        <v>5</v>
      </c>
      <c r="B12" s="455" t="str">
        <f>Translations!$B$256</f>
        <v>-- select --</v>
      </c>
      <c r="C12" s="406"/>
      <c r="D12" s="733"/>
    </row>
    <row r="13" spans="1:4" ht="12.75" customHeight="1">
      <c r="A13" s="60">
        <v>6</v>
      </c>
      <c r="B13" s="455" t="str">
        <f>Translations!$B$256</f>
        <v>-- select --</v>
      </c>
      <c r="C13" s="406"/>
      <c r="D13" s="733" t="str">
        <f>Translations!$B$330</f>
        <v>Please complete any relevant data.  One line per comment. If further space is required, please add rows and individually number points.  If there are NO relevant comments to be made please state NOT APPLICABLE in the first row.</v>
      </c>
    </row>
    <row r="14" spans="1:4" ht="12.75" customHeight="1">
      <c r="A14" s="60">
        <v>7</v>
      </c>
      <c r="B14" s="455" t="str">
        <f>Translations!$B$256</f>
        <v>-- select --</v>
      </c>
      <c r="C14" s="406"/>
      <c r="D14" s="733"/>
    </row>
    <row r="15" spans="1:4" ht="12.75" customHeight="1">
      <c r="A15" s="61">
        <v>8</v>
      </c>
      <c r="B15" s="455" t="str">
        <f>Translations!$B$256</f>
        <v>-- select --</v>
      </c>
      <c r="C15" s="406"/>
      <c r="D15" s="733"/>
    </row>
    <row r="16" spans="1:4" ht="12.75" customHeight="1">
      <c r="A16" s="61">
        <v>9</v>
      </c>
      <c r="B16" s="455" t="str">
        <f>Translations!$B$256</f>
        <v>-- select --</v>
      </c>
      <c r="C16" s="406"/>
      <c r="D16" s="733"/>
    </row>
    <row r="17" spans="1:4" ht="12.75" customHeight="1">
      <c r="A17" s="61">
        <v>10</v>
      </c>
      <c r="B17" s="455" t="str">
        <f>Translations!$B$256</f>
        <v>-- select --</v>
      </c>
      <c r="C17" s="406"/>
      <c r="D17" s="733"/>
    </row>
    <row r="18" spans="1:4" ht="12.75" customHeight="1" thickBot="1">
      <c r="A18" s="62">
        <v>11</v>
      </c>
      <c r="B18" s="456" t="str">
        <f>Translations!$B$256</f>
        <v>-- select --</v>
      </c>
      <c r="C18" s="415"/>
      <c r="D18" s="186"/>
    </row>
    <row r="19" spans="3:4" ht="12.75">
      <c r="C19" s="58"/>
      <c r="D19" s="55"/>
    </row>
    <row r="20" spans="1:4" s="63" customFormat="1" ht="20.25" customHeight="1" thickBot="1">
      <c r="A20" s="732" t="str">
        <f>Translations!$B$331</f>
        <v>B) identified by the verifier and which have NOT been reported by 31 December of the reporting year</v>
      </c>
      <c r="B20" s="732"/>
      <c r="C20" s="732"/>
      <c r="D20" s="56"/>
    </row>
    <row r="21" spans="1:4" s="65" customFormat="1" ht="12.75" customHeight="1" thickBot="1">
      <c r="A21" s="51"/>
      <c r="B21" s="224" t="str">
        <f>Translations!$B$520</f>
        <v>Scheme:</v>
      </c>
      <c r="C21" s="187"/>
      <c r="D21" s="64"/>
    </row>
    <row r="22" spans="1:4" s="65" customFormat="1" ht="12.75" customHeight="1">
      <c r="A22" s="59">
        <v>1</v>
      </c>
      <c r="B22" s="454" t="str">
        <f>Translations!$B$256</f>
        <v>-- select --</v>
      </c>
      <c r="C22" s="454"/>
      <c r="D22" s="734" t="str">
        <f>Translations!$B$557</f>
        <v>&lt; this should list any changes to the monitoring plan that were not notified to the Competent Authority by the end of the year and have not been approved by the Competent Authority before completion of the verification.</v>
      </c>
    </row>
    <row r="23" spans="1:4" s="65" customFormat="1" ht="12.75" customHeight="1">
      <c r="A23" s="60">
        <v>2</v>
      </c>
      <c r="B23" s="455" t="str">
        <f>Translations!$B$256</f>
        <v>-- select --</v>
      </c>
      <c r="C23" s="455"/>
      <c r="D23" s="734"/>
    </row>
    <row r="24" spans="1:4" s="65" customFormat="1" ht="12.75" customHeight="1">
      <c r="A24" s="60">
        <v>3</v>
      </c>
      <c r="B24" s="455" t="str">
        <f>Translations!$B$256</f>
        <v>-- select --</v>
      </c>
      <c r="C24" s="455"/>
      <c r="D24" s="734"/>
    </row>
    <row r="25" spans="1:4" s="65" customFormat="1" ht="12.75" customHeight="1">
      <c r="A25" s="60">
        <v>4</v>
      </c>
      <c r="B25" s="455" t="str">
        <f>Translations!$B$256</f>
        <v>-- select --</v>
      </c>
      <c r="C25" s="455"/>
      <c r="D25" s="734"/>
    </row>
    <row r="26" spans="1:4" s="65" customFormat="1" ht="12.75" customHeight="1">
      <c r="A26" s="60">
        <v>5</v>
      </c>
      <c r="B26" s="455" t="str">
        <f>Translations!$B$256</f>
        <v>-- select --</v>
      </c>
      <c r="C26" s="455"/>
      <c r="D26" s="734"/>
    </row>
    <row r="27" spans="1:4" s="65" customFormat="1" ht="12.75" customHeight="1">
      <c r="A27" s="60">
        <v>6</v>
      </c>
      <c r="B27" s="455" t="str">
        <f>Translations!$B$256</f>
        <v>-- select --</v>
      </c>
      <c r="C27" s="455"/>
      <c r="D27" s="734"/>
    </row>
    <row r="28" spans="1:4" s="65" customFormat="1" ht="12.75" customHeight="1">
      <c r="A28" s="60">
        <v>7</v>
      </c>
      <c r="B28" s="455" t="str">
        <f>Translations!$B$256</f>
        <v>-- select --</v>
      </c>
      <c r="C28" s="455"/>
      <c r="D28" s="734" t="str">
        <f>Translations!$B$334</f>
        <v>There should be no duplication between this section and the one above.</v>
      </c>
    </row>
    <row r="29" spans="1:4" s="65" customFormat="1" ht="12.75" customHeight="1">
      <c r="A29" s="60">
        <v>8</v>
      </c>
      <c r="B29" s="455" t="str">
        <f>Translations!$B$256</f>
        <v>-- select --</v>
      </c>
      <c r="C29" s="455"/>
      <c r="D29" s="734"/>
    </row>
    <row r="30" spans="1:4" s="65" customFormat="1" ht="12.75" customHeight="1">
      <c r="A30" s="60">
        <v>9</v>
      </c>
      <c r="B30" s="455" t="str">
        <f>Translations!$B$256</f>
        <v>-- select --</v>
      </c>
      <c r="C30" s="455"/>
      <c r="D30" s="734" t="str">
        <f>Translations!$B$330</f>
        <v>Please complete any relevant data.  One line per comment. If further space is required, please add rows and individually number points.  If there are NO relevant comments to be made please state NOT APPLICABLE in the first row.</v>
      </c>
    </row>
    <row r="31" spans="1:4" s="65" customFormat="1" ht="12.75" customHeight="1">
      <c r="A31" s="61">
        <v>10</v>
      </c>
      <c r="B31" s="455" t="str">
        <f>Translations!$B$256</f>
        <v>-- select --</v>
      </c>
      <c r="C31" s="455"/>
      <c r="D31" s="734"/>
    </row>
    <row r="32" spans="1:4" s="65" customFormat="1" ht="12.75" customHeight="1" thickBot="1">
      <c r="A32" s="62">
        <v>11</v>
      </c>
      <c r="B32" s="456" t="str">
        <f>Translations!$B$256</f>
        <v>-- select --</v>
      </c>
      <c r="C32" s="456"/>
      <c r="D32" s="734"/>
    </row>
  </sheetData>
  <sheetProtection sheet="1" objects="1" scenarios="1" formatCells="0" formatColumns="0" formatRows="0"/>
  <mergeCells count="12">
    <mergeCell ref="D13:D17"/>
    <mergeCell ref="D8:D12"/>
    <mergeCell ref="D3:D4"/>
    <mergeCell ref="D30:D32"/>
    <mergeCell ref="D28:D29"/>
    <mergeCell ref="D22:D27"/>
    <mergeCell ref="A2:C2"/>
    <mergeCell ref="A3:C3"/>
    <mergeCell ref="A4:C4"/>
    <mergeCell ref="A5:C5"/>
    <mergeCell ref="A6:C6"/>
    <mergeCell ref="A20:C20"/>
  </mergeCells>
  <dataValidations count="1">
    <dataValidation type="list" allowBlank="1" showInputMessage="1" showErrorMessage="1" sqref="B8:B18 B22:B32">
      <formula1>SchemeType</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Gebruiker</dc:creator>
  <cp:keywords/>
  <dc:description/>
  <cp:lastModifiedBy>Sophie Thinnes</cp:lastModifiedBy>
  <cp:lastPrinted>2022-01-20T18:28:57Z</cp:lastPrinted>
  <dcterms:created xsi:type="dcterms:W3CDTF">2005-01-10T08:03:50Z</dcterms:created>
  <dcterms:modified xsi:type="dcterms:W3CDTF">2023-02-20T11:47:55Z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